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tocks" sheetId="1" r:id="rId1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"Local sales"</definedName>
    <definedName name="HTML_LastUpdate" hidden="1">"2003/02/17"</definedName>
    <definedName name="HTML_LineAfter" hidden="1">FALSE</definedName>
    <definedName name="HTML_LineBefore" hidden="1">FALSE</definedName>
    <definedName name="HTML_Name" hidden="1">"Susan Botha"</definedName>
    <definedName name="HTML_OBDlg2" hidden="1">TRUE</definedName>
    <definedName name="HTML_OBDlg4" hidden="1">TRUE</definedName>
    <definedName name="HTML_OS" hidden="1">0</definedName>
    <definedName name="HTML_PathFile" hidden="1">"J:\Info Services\Economic Committee\Website\MyHTML.htm"</definedName>
    <definedName name="HTML_Title" hidden="1">"STATISTICS website"</definedName>
    <definedName name="_xlnm.Print_Area" localSheetId="0">'Stocks'!$D$1:$R$62</definedName>
  </definedNames>
  <calcPr fullCalcOnLoad="1"/>
</workbook>
</file>

<file path=xl/sharedStrings.xml><?xml version="1.0" encoding="utf-8"?>
<sst xmlns="http://schemas.openxmlformats.org/spreadsheetml/2006/main" count="215" uniqueCount="139">
  <si>
    <t>SOUTH AFRICAN IRON &amp; STEEL INSTITUTE</t>
  </si>
  <si>
    <t>Total stocks of primary steel products on hand at the end of the respective quarters</t>
  </si>
  <si>
    <t>Products</t>
  </si>
  <si>
    <t xml:space="preserve"> December 1997</t>
  </si>
  <si>
    <t xml:space="preserve"> March 1998</t>
  </si>
  <si>
    <t xml:space="preserve"> June 1998</t>
  </si>
  <si>
    <t xml:space="preserve"> September 1998</t>
  </si>
  <si>
    <t xml:space="preserve"> December 1998</t>
  </si>
  <si>
    <t xml:space="preserve"> March 1999</t>
  </si>
  <si>
    <t xml:space="preserve"> June 1999</t>
  </si>
  <si>
    <t xml:space="preserve"> March 2000</t>
  </si>
  <si>
    <t xml:space="preserve"> June 2000</t>
  </si>
  <si>
    <t xml:space="preserve"> Sept 2000</t>
  </si>
  <si>
    <t xml:space="preserve"> Dec 2000</t>
  </si>
  <si>
    <t xml:space="preserve"> March 2001</t>
  </si>
  <si>
    <t xml:space="preserve"> June 2001</t>
  </si>
  <si>
    <t xml:space="preserve"> Sept 2001</t>
  </si>
  <si>
    <t xml:space="preserve"> Dec 2001</t>
  </si>
  <si>
    <t xml:space="preserve"> March 2002 </t>
  </si>
  <si>
    <t xml:space="preserve"> June 2002</t>
  </si>
  <si>
    <t xml:space="preserve"> Sept 2002</t>
  </si>
  <si>
    <t xml:space="preserve"> Dec 2002</t>
  </si>
  <si>
    <t xml:space="preserve"> March 2003</t>
  </si>
  <si>
    <t xml:space="preserve"> June03</t>
  </si>
  <si>
    <t xml:space="preserve"> Sep 2003</t>
  </si>
  <si>
    <t xml:space="preserve"> Dec 2003</t>
  </si>
  <si>
    <t xml:space="preserve"> Mar 2004</t>
  </si>
  <si>
    <t xml:space="preserve"> Jun 2004</t>
  </si>
  <si>
    <t xml:space="preserve"> Sep 2004</t>
  </si>
  <si>
    <t xml:space="preserve"> Dec 2004</t>
  </si>
  <si>
    <t xml:space="preserve"> Mar 2005</t>
  </si>
  <si>
    <t>Sep 2005</t>
  </si>
  <si>
    <t>Dec 2005</t>
  </si>
  <si>
    <t>Mar 2006-Revised</t>
  </si>
  <si>
    <t>June 2006</t>
  </si>
  <si>
    <t>All industries</t>
  </si>
  <si>
    <t>Steel consuming industries and merchants</t>
  </si>
  <si>
    <t>Primary Producers, Steel Consuming Industries and Merchants</t>
  </si>
  <si>
    <t>Iron and non-alloy steel</t>
  </si>
  <si>
    <t>1 643 677</t>
  </si>
  <si>
    <t xml:space="preserve"> 679 845</t>
  </si>
  <si>
    <t>1 635 249</t>
  </si>
  <si>
    <t>751 310</t>
  </si>
  <si>
    <t>A</t>
  </si>
  <si>
    <t>Semi-finished products</t>
  </si>
  <si>
    <t xml:space="preserve"> 358 142</t>
  </si>
  <si>
    <t xml:space="preserve"> 6 894</t>
  </si>
  <si>
    <t>B</t>
  </si>
  <si>
    <t>Finished products</t>
  </si>
  <si>
    <t>1 285 535</t>
  </si>
  <si>
    <t xml:space="preserve"> 672 951</t>
  </si>
  <si>
    <t>1 270 771</t>
  </si>
  <si>
    <t>747 922</t>
  </si>
  <si>
    <t>Flat rolled products</t>
  </si>
  <si>
    <t>847 432</t>
  </si>
  <si>
    <t>424 048</t>
  </si>
  <si>
    <t xml:space="preserve"> 897 062</t>
  </si>
  <si>
    <t xml:space="preserve"> 444 375</t>
  </si>
  <si>
    <t>805 910</t>
  </si>
  <si>
    <t>493 335</t>
  </si>
  <si>
    <t>i</t>
  </si>
  <si>
    <t>Hot-rolled</t>
  </si>
  <si>
    <t xml:space="preserve"> 485 613</t>
  </si>
  <si>
    <t>214 557</t>
  </si>
  <si>
    <t xml:space="preserve"> 529 048</t>
  </si>
  <si>
    <t xml:space="preserve"> 253 265</t>
  </si>
  <si>
    <t>478 219</t>
  </si>
  <si>
    <t>280 820</t>
  </si>
  <si>
    <t>ii</t>
  </si>
  <si>
    <t>Cold-rolled</t>
  </si>
  <si>
    <t>190 771</t>
  </si>
  <si>
    <t>92 256</t>
  </si>
  <si>
    <t xml:space="preserve"> 188 366</t>
  </si>
  <si>
    <t xml:space="preserve"> 71 729</t>
  </si>
  <si>
    <t>141 260</t>
  </si>
  <si>
    <t>65 881</t>
  </si>
  <si>
    <t>iii</t>
  </si>
  <si>
    <t>Clad, plated or coated</t>
  </si>
  <si>
    <t>171 048</t>
  </si>
  <si>
    <t>117 235</t>
  </si>
  <si>
    <t xml:space="preserve"> 179 648</t>
  </si>
  <si>
    <t xml:space="preserve"> 119 381</t>
  </si>
  <si>
    <t>186 431</t>
  </si>
  <si>
    <t>146 634</t>
  </si>
  <si>
    <t>Total profile products</t>
  </si>
  <si>
    <t>410 073</t>
  </si>
  <si>
    <t>263 125</t>
  </si>
  <si>
    <t xml:space="preserve"> 388 473</t>
  </si>
  <si>
    <t xml:space="preserve"> 228 576</t>
  </si>
  <si>
    <t>464 861</t>
  </si>
  <si>
    <t>254 587</t>
  </si>
  <si>
    <t>Bars and rods</t>
  </si>
  <si>
    <t xml:space="preserve"> 83 109</t>
  </si>
  <si>
    <t xml:space="preserve"> 30 503</t>
  </si>
  <si>
    <t>121 347</t>
  </si>
  <si>
    <t>32 278</t>
  </si>
  <si>
    <t>Angles shapes and sections</t>
  </si>
  <si>
    <t xml:space="preserve"> 305 364</t>
  </si>
  <si>
    <t xml:space="preserve"> 198 073</t>
  </si>
  <si>
    <t>343 514</t>
  </si>
  <si>
    <t>222 309</t>
  </si>
  <si>
    <t>Stainless steel products</t>
  </si>
  <si>
    <t>41 576</t>
  </si>
  <si>
    <t>26 874</t>
  </si>
  <si>
    <t xml:space="preserve"> 41 441</t>
  </si>
  <si>
    <t xml:space="preserve"> 21 418</t>
  </si>
  <si>
    <t>123 470</t>
  </si>
  <si>
    <t>21 746</t>
  </si>
  <si>
    <t>Other alloy steel( Excluding stainless steel)</t>
  </si>
  <si>
    <t>12 718</t>
  </si>
  <si>
    <t>5 759</t>
  </si>
  <si>
    <t xml:space="preserve"> 3 937</t>
  </si>
  <si>
    <t>Other products of iron or steel</t>
  </si>
  <si>
    <t>Tubes, pipes and hollow profiles</t>
  </si>
  <si>
    <t>76 402</t>
  </si>
  <si>
    <t>63 215</t>
  </si>
  <si>
    <t xml:space="preserve"> 59 932</t>
  </si>
  <si>
    <t xml:space="preserve"> 50 702</t>
  </si>
  <si>
    <t>64 680</t>
  </si>
  <si>
    <t>53 768</t>
  </si>
  <si>
    <t>Wire</t>
  </si>
  <si>
    <t>31 200</t>
  </si>
  <si>
    <t xml:space="preserve"> 28 477</t>
  </si>
  <si>
    <t>15 522</t>
  </si>
  <si>
    <t>Other eg. Railway track construction material</t>
  </si>
  <si>
    <t>6 191</t>
  </si>
  <si>
    <t>4 990</t>
  </si>
  <si>
    <t xml:space="preserve"> 6 059</t>
  </si>
  <si>
    <t xml:space="preserve"> 5 064</t>
  </si>
  <si>
    <t>7 885</t>
  </si>
  <si>
    <t>5 693</t>
  </si>
  <si>
    <t>Source: South African Iron and Steel Institute</t>
  </si>
  <si>
    <t>Updated 2006/08/25</t>
  </si>
  <si>
    <t>Flat carbon</t>
  </si>
  <si>
    <t>Profile carbon</t>
  </si>
  <si>
    <t xml:space="preserve">Other </t>
  </si>
  <si>
    <t xml:space="preserve"> Dec-97</t>
  </si>
  <si>
    <t xml:space="preserve"> Dec-02</t>
  </si>
  <si>
    <t xml:space="preserve"> Mar-03</t>
  </si>
</sst>
</file>

<file path=xl/styles.xml><?xml version="1.0" encoding="utf-8"?>
<styleSheet xmlns="http://schemas.openxmlformats.org/spreadsheetml/2006/main">
  <numFmts count="4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.0"/>
    <numFmt numFmtId="174" formatCode="0.0%"/>
    <numFmt numFmtId="175" formatCode="0\ 000.0"/>
    <numFmt numFmtId="176" formatCode="0.000"/>
    <numFmt numFmtId="177" formatCode="000\ 000"/>
    <numFmt numFmtId="178" formatCode="00\ 000"/>
    <numFmt numFmtId="179" formatCode="0\ 000\ 000"/>
    <numFmt numFmtId="180" formatCode="###\ ###\ ##0"/>
    <numFmt numFmtId="181" formatCode="###\ ###\ ##0.0"/>
    <numFmt numFmtId="182" formatCode="00.0"/>
    <numFmt numFmtId="183" formatCode="#\ ###\ ###"/>
    <numFmt numFmtId="184" formatCode="###\ ###"/>
    <numFmt numFmtId="185" formatCode="#\ ###"/>
    <numFmt numFmtId="186" formatCode="#\ ##0"/>
    <numFmt numFmtId="187" formatCode="#\ ###\ ##0"/>
    <numFmt numFmtId="188" formatCode="0.00000"/>
    <numFmt numFmtId="189" formatCode="0.0000"/>
    <numFmt numFmtId="190" formatCode="###\ ###\ ###\ ###"/>
    <numFmt numFmtId="191" formatCode="###\ ###\ ###"/>
    <numFmt numFmtId="192" formatCode="mmmm\ d\,\ yyyy"/>
    <numFmt numFmtId="193" formatCode="#,##0;[=0]\...;General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dd/mm/yyyy"/>
    <numFmt numFmtId="199" formatCode="0.000000"/>
    <numFmt numFmtId="200" formatCode="#,##0.000"/>
    <numFmt numFmtId="201" formatCode="0.0000000"/>
    <numFmt numFmtId="202" formatCode="####\ ###\ ##0.0"/>
    <numFmt numFmtId="203" formatCode="#####\ ###\ ##0.0"/>
    <numFmt numFmtId="204" formatCode="######\ ###\ ##0.0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 Narrow"/>
      <family val="2"/>
    </font>
    <font>
      <sz val="6"/>
      <color indexed="9"/>
      <name val="Arial Narrow"/>
      <family val="2"/>
    </font>
    <font>
      <sz val="6"/>
      <name val="Arial Narrow"/>
      <family val="2"/>
    </font>
    <font>
      <b/>
      <sz val="6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sz val="8"/>
      <color indexed="10"/>
      <name val="Arial Narrow"/>
      <family val="2"/>
    </font>
    <font>
      <b/>
      <i/>
      <u val="single"/>
      <sz val="8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.75"/>
      <name val="Arial"/>
      <family val="2"/>
    </font>
    <font>
      <sz val="7.5"/>
      <name val="Arial"/>
      <family val="2"/>
    </font>
    <font>
      <sz val="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2" borderId="0" xfId="20" applyFill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Border="1" applyAlignment="1">
      <alignment/>
    </xf>
    <xf numFmtId="0" fontId="5" fillId="4" borderId="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17" fontId="7" fillId="4" borderId="1" xfId="0" applyNumberFormat="1" applyFont="1" applyFill="1" applyBorder="1" applyAlignment="1">
      <alignment horizontal="centerContinuous"/>
    </xf>
    <xf numFmtId="0" fontId="7" fillId="4" borderId="4" xfId="0" applyFont="1" applyFill="1" applyBorder="1" applyAlignment="1">
      <alignment horizontal="centerContinuous"/>
    </xf>
    <xf numFmtId="0" fontId="7" fillId="4" borderId="1" xfId="0" applyFont="1" applyFill="1" applyBorder="1" applyAlignment="1">
      <alignment horizontal="centerContinuous"/>
    </xf>
    <xf numFmtId="0" fontId="7" fillId="4" borderId="0" xfId="0" applyFont="1" applyFill="1" applyBorder="1" applyAlignment="1">
      <alignment horizontal="centerContinuous"/>
    </xf>
    <xf numFmtId="17" fontId="7" fillId="4" borderId="2" xfId="0" applyNumberFormat="1" applyFont="1" applyFill="1" applyBorder="1" applyAlignment="1">
      <alignment horizontal="centerContinuous"/>
    </xf>
    <xf numFmtId="0" fontId="7" fillId="4" borderId="3" xfId="0" applyFont="1" applyFill="1" applyBorder="1" applyAlignment="1">
      <alignment horizontal="centerContinuous"/>
    </xf>
    <xf numFmtId="0" fontId="7" fillId="4" borderId="5" xfId="0" applyFont="1" applyFill="1" applyBorder="1" applyAlignment="1">
      <alignment horizontal="centerContinuous"/>
    </xf>
    <xf numFmtId="17" fontId="7" fillId="4" borderId="2" xfId="0" applyNumberFormat="1" applyFont="1" applyFill="1" applyBorder="1" applyAlignment="1">
      <alignment horizontal="center" vertical="center"/>
    </xf>
    <xf numFmtId="17" fontId="7" fillId="4" borderId="5" xfId="0" applyNumberFormat="1" applyFont="1" applyFill="1" applyBorder="1" applyAlignment="1">
      <alignment horizontal="center" vertical="center"/>
    </xf>
    <xf numFmtId="17" fontId="7" fillId="4" borderId="3" xfId="0" applyNumberFormat="1" applyFont="1" applyFill="1" applyBorder="1" applyAlignment="1">
      <alignment horizontal="center" vertical="center"/>
    </xf>
    <xf numFmtId="17" fontId="7" fillId="4" borderId="2" xfId="0" applyNumberFormat="1" applyFont="1" applyFill="1" applyBorder="1" applyAlignment="1">
      <alignment horizontal="centerContinuous" vertical="center"/>
    </xf>
    <xf numFmtId="0" fontId="7" fillId="4" borderId="5" xfId="0" applyFont="1" applyFill="1" applyBorder="1" applyAlignment="1">
      <alignment horizontal="centerContinuous" vertical="center"/>
    </xf>
    <xf numFmtId="17" fontId="7" fillId="4" borderId="6" xfId="0" applyNumberFormat="1" applyFont="1" applyFill="1" applyBorder="1" applyAlignment="1">
      <alignment horizontal="center" vertical="center"/>
    </xf>
    <xf numFmtId="17" fontId="7" fillId="4" borderId="7" xfId="0" applyNumberFormat="1" applyFont="1" applyFill="1" applyBorder="1" applyAlignment="1">
      <alignment horizontal="center" vertical="center"/>
    </xf>
    <xf numFmtId="17" fontId="7" fillId="4" borderId="8" xfId="0" applyNumberFormat="1" applyFont="1" applyFill="1" applyBorder="1" applyAlignment="1">
      <alignment horizontal="center" vertical="center"/>
    </xf>
    <xf numFmtId="49" fontId="7" fillId="4" borderId="6" xfId="0" applyNumberFormat="1" applyFont="1" applyFill="1" applyBorder="1" applyAlignment="1">
      <alignment horizontal="center" vertical="center"/>
    </xf>
    <xf numFmtId="49" fontId="7" fillId="4" borderId="8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/>
    </xf>
    <xf numFmtId="0" fontId="8" fillId="4" borderId="3" xfId="0" applyFont="1" applyFill="1" applyBorder="1" applyAlignment="1">
      <alignment/>
    </xf>
    <xf numFmtId="0" fontId="8" fillId="4" borderId="9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183" fontId="9" fillId="3" borderId="13" xfId="0" applyNumberFormat="1" applyFont="1" applyFill="1" applyBorder="1" applyAlignment="1">
      <alignment vertical="top"/>
    </xf>
    <xf numFmtId="183" fontId="9" fillId="3" borderId="0" xfId="0" applyNumberFormat="1" applyFont="1" applyFill="1" applyBorder="1" applyAlignment="1">
      <alignment vertical="top"/>
    </xf>
    <xf numFmtId="183" fontId="9" fillId="3" borderId="4" xfId="0" applyNumberFormat="1" applyFont="1" applyFill="1" applyBorder="1" applyAlignment="1">
      <alignment vertical="top"/>
    </xf>
    <xf numFmtId="183" fontId="9" fillId="3" borderId="14" xfId="0" applyNumberFormat="1" applyFont="1" applyFill="1" applyBorder="1" applyAlignment="1">
      <alignment vertical="top"/>
    </xf>
    <xf numFmtId="183" fontId="9" fillId="3" borderId="13" xfId="0" applyNumberFormat="1" applyFont="1" applyFill="1" applyBorder="1" applyAlignment="1">
      <alignment horizontal="center" vertical="center"/>
    </xf>
    <xf numFmtId="183" fontId="9" fillId="3" borderId="0" xfId="0" applyNumberFormat="1" applyFont="1" applyFill="1" applyBorder="1" applyAlignment="1">
      <alignment horizontal="center" vertical="center"/>
    </xf>
    <xf numFmtId="183" fontId="9" fillId="3" borderId="1" xfId="0" applyNumberFormat="1" applyFont="1" applyFill="1" applyBorder="1" applyAlignment="1">
      <alignment horizontal="center" vertical="center"/>
    </xf>
    <xf numFmtId="183" fontId="9" fillId="3" borderId="15" xfId="0" applyNumberFormat="1" applyFont="1" applyFill="1" applyBorder="1" applyAlignment="1">
      <alignment horizontal="center" vertical="center"/>
    </xf>
    <xf numFmtId="183" fontId="9" fillId="3" borderId="16" xfId="0" applyNumberFormat="1" applyFont="1" applyFill="1" applyBorder="1" applyAlignment="1">
      <alignment horizontal="center" vertical="center"/>
    </xf>
    <xf numFmtId="183" fontId="9" fillId="3" borderId="17" xfId="0" applyNumberFormat="1" applyFont="1" applyFill="1" applyBorder="1" applyAlignment="1">
      <alignment horizontal="center" vertical="center"/>
    </xf>
    <xf numFmtId="183" fontId="9" fillId="3" borderId="18" xfId="0" applyNumberFormat="1" applyFont="1" applyFill="1" applyBorder="1" applyAlignment="1">
      <alignment vertical="top"/>
    </xf>
    <xf numFmtId="0" fontId="11" fillId="2" borderId="0" xfId="0" applyFont="1" applyFill="1" applyAlignment="1">
      <alignment/>
    </xf>
    <xf numFmtId="0" fontId="11" fillId="0" borderId="0" xfId="0" applyFont="1" applyAlignment="1">
      <alignment/>
    </xf>
    <xf numFmtId="0" fontId="10" fillId="3" borderId="0" xfId="0" applyFont="1" applyFill="1" applyBorder="1" applyAlignment="1">
      <alignment horizontal="left"/>
    </xf>
    <xf numFmtId="183" fontId="9" fillId="3" borderId="1" xfId="0" applyNumberFormat="1" applyFont="1" applyFill="1" applyBorder="1" applyAlignment="1">
      <alignment horizontal="center"/>
    </xf>
    <xf numFmtId="183" fontId="9" fillId="3" borderId="15" xfId="0" applyNumberFormat="1" applyFont="1" applyFill="1" applyBorder="1" applyAlignment="1">
      <alignment horizontal="center"/>
    </xf>
    <xf numFmtId="183" fontId="9" fillId="3" borderId="13" xfId="0" applyNumberFormat="1" applyFont="1" applyFill="1" applyBorder="1" applyAlignment="1">
      <alignment horizontal="center"/>
    </xf>
    <xf numFmtId="183" fontId="9" fillId="3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183" fontId="9" fillId="3" borderId="19" xfId="0" applyNumberFormat="1" applyFont="1" applyFill="1" applyBorder="1" applyAlignment="1">
      <alignment vertical="top"/>
    </xf>
    <xf numFmtId="183" fontId="9" fillId="3" borderId="20" xfId="0" applyNumberFormat="1" applyFont="1" applyFill="1" applyBorder="1" applyAlignment="1">
      <alignment horizontal="center" vertical="center"/>
    </xf>
    <xf numFmtId="183" fontId="9" fillId="3" borderId="21" xfId="0" applyNumberFormat="1" applyFont="1" applyFill="1" applyBorder="1" applyAlignment="1">
      <alignment horizontal="center" vertical="center"/>
    </xf>
    <xf numFmtId="183" fontId="9" fillId="3" borderId="22" xfId="0" applyNumberFormat="1" applyFont="1" applyFill="1" applyBorder="1" applyAlignment="1">
      <alignment horizontal="center" vertical="center"/>
    </xf>
    <xf numFmtId="183" fontId="9" fillId="3" borderId="23" xfId="0" applyNumberFormat="1" applyFont="1" applyFill="1" applyBorder="1" applyAlignment="1">
      <alignment horizontal="center" vertical="center"/>
    </xf>
    <xf numFmtId="183" fontId="9" fillId="3" borderId="24" xfId="0" applyNumberFormat="1" applyFont="1" applyFill="1" applyBorder="1" applyAlignment="1">
      <alignment horizontal="center" vertical="center"/>
    </xf>
    <xf numFmtId="0" fontId="9" fillId="3" borderId="25" xfId="0" applyFont="1" applyFill="1" applyBorder="1" applyAlignment="1">
      <alignment/>
    </xf>
    <xf numFmtId="0" fontId="10" fillId="3" borderId="26" xfId="0" applyFont="1" applyFill="1" applyBorder="1" applyAlignment="1">
      <alignment/>
    </xf>
    <xf numFmtId="0" fontId="9" fillId="3" borderId="26" xfId="0" applyFont="1" applyFill="1" applyBorder="1" applyAlignment="1">
      <alignment/>
    </xf>
    <xf numFmtId="183" fontId="9" fillId="3" borderId="27" xfId="0" applyNumberFormat="1" applyFont="1" applyFill="1" applyBorder="1" applyAlignment="1">
      <alignment vertical="top"/>
    </xf>
    <xf numFmtId="183" fontId="9" fillId="3" borderId="26" xfId="0" applyNumberFormat="1" applyFont="1" applyFill="1" applyBorder="1" applyAlignment="1">
      <alignment vertical="top"/>
    </xf>
    <xf numFmtId="183" fontId="9" fillId="3" borderId="28" xfId="0" applyNumberFormat="1" applyFont="1" applyFill="1" applyBorder="1" applyAlignment="1">
      <alignment vertical="top"/>
    </xf>
    <xf numFmtId="183" fontId="9" fillId="3" borderId="29" xfId="0" applyNumberFormat="1" applyFont="1" applyFill="1" applyBorder="1" applyAlignment="1">
      <alignment vertical="top"/>
    </xf>
    <xf numFmtId="183" fontId="9" fillId="3" borderId="27" xfId="0" applyNumberFormat="1" applyFont="1" applyFill="1" applyBorder="1" applyAlignment="1">
      <alignment horizontal="center" vertical="center"/>
    </xf>
    <xf numFmtId="183" fontId="9" fillId="3" borderId="26" xfId="0" applyNumberFormat="1" applyFont="1" applyFill="1" applyBorder="1" applyAlignment="1">
      <alignment horizontal="center" vertical="center"/>
    </xf>
    <xf numFmtId="183" fontId="9" fillId="3" borderId="25" xfId="0" applyNumberFormat="1" applyFont="1" applyFill="1" applyBorder="1" applyAlignment="1">
      <alignment horizontal="center" vertical="center"/>
    </xf>
    <xf numFmtId="183" fontId="9" fillId="3" borderId="30" xfId="0" applyNumberFormat="1" applyFont="1" applyFill="1" applyBorder="1" applyAlignment="1">
      <alignment horizontal="center" vertical="center"/>
    </xf>
    <xf numFmtId="0" fontId="9" fillId="3" borderId="20" xfId="0" applyFont="1" applyFill="1" applyBorder="1" applyAlignment="1">
      <alignment/>
    </xf>
    <xf numFmtId="0" fontId="9" fillId="3" borderId="24" xfId="0" applyFont="1" applyFill="1" applyBorder="1" applyAlignment="1">
      <alignment/>
    </xf>
    <xf numFmtId="183" fontId="9" fillId="3" borderId="23" xfId="0" applyNumberFormat="1" applyFont="1" applyFill="1" applyBorder="1" applyAlignment="1">
      <alignment vertical="top"/>
    </xf>
    <xf numFmtId="183" fontId="9" fillId="3" borderId="24" xfId="0" applyNumberFormat="1" applyFont="1" applyFill="1" applyBorder="1" applyAlignment="1">
      <alignment vertical="top"/>
    </xf>
    <xf numFmtId="183" fontId="9" fillId="3" borderId="31" xfId="0" applyNumberFormat="1" applyFont="1" applyFill="1" applyBorder="1" applyAlignment="1">
      <alignment vertical="top"/>
    </xf>
    <xf numFmtId="183" fontId="9" fillId="3" borderId="32" xfId="0" applyNumberFormat="1" applyFont="1" applyFill="1" applyBorder="1" applyAlignment="1">
      <alignment vertical="top"/>
    </xf>
    <xf numFmtId="183" fontId="9" fillId="3" borderId="33" xfId="0" applyNumberFormat="1" applyFont="1" applyFill="1" applyBorder="1" applyAlignment="1">
      <alignment vertical="top"/>
    </xf>
    <xf numFmtId="0" fontId="9" fillId="3" borderId="34" xfId="0" applyFont="1" applyFill="1" applyBorder="1" applyAlignment="1">
      <alignment/>
    </xf>
    <xf numFmtId="0" fontId="10" fillId="3" borderId="35" xfId="0" applyFont="1" applyFill="1" applyBorder="1" applyAlignment="1">
      <alignment/>
    </xf>
    <xf numFmtId="0" fontId="9" fillId="3" borderId="35" xfId="0" applyFont="1" applyFill="1" applyBorder="1" applyAlignment="1">
      <alignment/>
    </xf>
    <xf numFmtId="183" fontId="9" fillId="3" borderId="36" xfId="0" applyNumberFormat="1" applyFont="1" applyFill="1" applyBorder="1" applyAlignment="1">
      <alignment vertical="top"/>
    </xf>
    <xf numFmtId="183" fontId="9" fillId="3" borderId="35" xfId="0" applyNumberFormat="1" applyFont="1" applyFill="1" applyBorder="1" applyAlignment="1">
      <alignment vertical="top"/>
    </xf>
    <xf numFmtId="183" fontId="9" fillId="3" borderId="37" xfId="0" applyNumberFormat="1" applyFont="1" applyFill="1" applyBorder="1" applyAlignment="1">
      <alignment vertical="top"/>
    </xf>
    <xf numFmtId="183" fontId="9" fillId="3" borderId="38" xfId="0" applyNumberFormat="1" applyFont="1" applyFill="1" applyBorder="1" applyAlignment="1">
      <alignment vertical="top"/>
    </xf>
    <xf numFmtId="183" fontId="9" fillId="3" borderId="39" xfId="0" applyNumberFormat="1" applyFont="1" applyFill="1" applyBorder="1" applyAlignment="1">
      <alignment vertical="top"/>
    </xf>
    <xf numFmtId="183" fontId="9" fillId="3" borderId="36" xfId="0" applyNumberFormat="1" applyFont="1" applyFill="1" applyBorder="1" applyAlignment="1">
      <alignment horizontal="center" vertical="center"/>
    </xf>
    <xf numFmtId="183" fontId="9" fillId="3" borderId="35" xfId="0" applyNumberFormat="1" applyFont="1" applyFill="1" applyBorder="1" applyAlignment="1">
      <alignment horizontal="center" vertical="center"/>
    </xf>
    <xf numFmtId="183" fontId="9" fillId="3" borderId="34" xfId="0" applyNumberFormat="1" applyFont="1" applyFill="1" applyBorder="1" applyAlignment="1">
      <alignment horizontal="center" vertical="center"/>
    </xf>
    <xf numFmtId="183" fontId="9" fillId="3" borderId="40" xfId="0" applyNumberFormat="1" applyFont="1" applyFill="1" applyBorder="1" applyAlignment="1">
      <alignment horizontal="center" vertical="center"/>
    </xf>
    <xf numFmtId="183" fontId="9" fillId="3" borderId="41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9" fillId="3" borderId="3" xfId="0" applyFont="1" applyFill="1" applyBorder="1" applyAlignment="1">
      <alignment vertical="top"/>
    </xf>
    <xf numFmtId="0" fontId="9" fillId="3" borderId="3" xfId="0" applyFont="1" applyFill="1" applyBorder="1" applyAlignment="1">
      <alignment wrapText="1"/>
    </xf>
    <xf numFmtId="183" fontId="9" fillId="3" borderId="10" xfId="0" applyNumberFormat="1" applyFont="1" applyFill="1" applyBorder="1" applyAlignment="1">
      <alignment vertical="top"/>
    </xf>
    <xf numFmtId="183" fontId="9" fillId="3" borderId="3" xfId="0" applyNumberFormat="1" applyFont="1" applyFill="1" applyBorder="1" applyAlignment="1">
      <alignment vertical="top"/>
    </xf>
    <xf numFmtId="183" fontId="9" fillId="3" borderId="5" xfId="0" applyNumberFormat="1" applyFont="1" applyFill="1" applyBorder="1" applyAlignment="1">
      <alignment vertical="top"/>
    </xf>
    <xf numFmtId="183" fontId="9" fillId="3" borderId="42" xfId="0" applyNumberFormat="1" applyFont="1" applyFill="1" applyBorder="1" applyAlignment="1">
      <alignment vertical="top"/>
    </xf>
    <xf numFmtId="183" fontId="9" fillId="3" borderId="43" xfId="0" applyNumberFormat="1" applyFont="1" applyFill="1" applyBorder="1" applyAlignment="1">
      <alignment vertical="top"/>
    </xf>
    <xf numFmtId="183" fontId="9" fillId="3" borderId="10" xfId="0" applyNumberFormat="1" applyFont="1" applyFill="1" applyBorder="1" applyAlignment="1">
      <alignment horizontal="center" vertical="center"/>
    </xf>
    <xf numFmtId="183" fontId="9" fillId="3" borderId="3" xfId="0" applyNumberFormat="1" applyFont="1" applyFill="1" applyBorder="1" applyAlignment="1">
      <alignment horizontal="center" vertical="center"/>
    </xf>
    <xf numFmtId="183" fontId="9" fillId="3" borderId="2" xfId="0" applyNumberFormat="1" applyFont="1" applyFill="1" applyBorder="1" applyAlignment="1">
      <alignment horizontal="center" vertical="center"/>
    </xf>
    <xf numFmtId="183" fontId="9" fillId="3" borderId="44" xfId="0" applyNumberFormat="1" applyFont="1" applyFill="1" applyBorder="1" applyAlignment="1">
      <alignment horizontal="center" vertical="center"/>
    </xf>
    <xf numFmtId="183" fontId="9" fillId="3" borderId="45" xfId="0" applyNumberFormat="1" applyFont="1" applyFill="1" applyBorder="1" applyAlignment="1">
      <alignment horizontal="center" vertical="center"/>
    </xf>
    <xf numFmtId="0" fontId="8" fillId="5" borderId="0" xfId="0" applyFont="1" applyFill="1" applyAlignment="1">
      <alignment/>
    </xf>
    <xf numFmtId="0" fontId="12" fillId="5" borderId="0" xfId="0" applyFont="1" applyFill="1" applyAlignment="1">
      <alignment/>
    </xf>
    <xf numFmtId="183" fontId="8" fillId="5" borderId="0" xfId="0" applyNumberFormat="1" applyFont="1" applyFill="1" applyAlignment="1">
      <alignment/>
    </xf>
    <xf numFmtId="0" fontId="13" fillId="5" borderId="0" xfId="0" applyFont="1" applyFill="1" applyAlignment="1">
      <alignment/>
    </xf>
    <xf numFmtId="0" fontId="14" fillId="5" borderId="0" xfId="0" applyFont="1" applyFill="1" applyAlignment="1">
      <alignment/>
    </xf>
    <xf numFmtId="183" fontId="13" fillId="5" borderId="0" xfId="0" applyNumberFormat="1" applyFont="1" applyFill="1" applyAlignment="1">
      <alignment/>
    </xf>
    <xf numFmtId="0" fontId="13" fillId="5" borderId="0" xfId="0" applyFont="1" applyFill="1" applyBorder="1" applyAlignment="1">
      <alignment/>
    </xf>
    <xf numFmtId="183" fontId="13" fillId="5" borderId="0" xfId="0" applyNumberFormat="1" applyFont="1" applyFill="1" applyBorder="1" applyAlignment="1">
      <alignment/>
    </xf>
    <xf numFmtId="183" fontId="4" fillId="2" borderId="0" xfId="0" applyNumberFormat="1" applyFont="1" applyFill="1" applyAlignment="1">
      <alignment/>
    </xf>
    <xf numFmtId="0" fontId="4" fillId="2" borderId="0" xfId="0" applyFont="1" applyFill="1" applyBorder="1" applyAlignment="1">
      <alignment/>
    </xf>
    <xf numFmtId="183" fontId="9" fillId="3" borderId="0" xfId="0" applyNumberFormat="1" applyFont="1" applyFill="1" applyAlignment="1">
      <alignment/>
    </xf>
    <xf numFmtId="0" fontId="15" fillId="2" borderId="0" xfId="0" applyFont="1" applyFill="1" applyAlignment="1">
      <alignment/>
    </xf>
    <xf numFmtId="0" fontId="4" fillId="2" borderId="0" xfId="0" applyFont="1" applyFill="1" applyBorder="1" applyAlignment="1">
      <alignment horizontal="centerContinuous"/>
    </xf>
    <xf numFmtId="0" fontId="4" fillId="2" borderId="39" xfId="0" applyFont="1" applyFill="1" applyBorder="1" applyAlignment="1">
      <alignment wrapText="1"/>
    </xf>
    <xf numFmtId="17" fontId="11" fillId="2" borderId="0" xfId="0" applyNumberFormat="1" applyFont="1" applyFill="1" applyBorder="1" applyAlignment="1">
      <alignment horizontal="center"/>
    </xf>
    <xf numFmtId="0" fontId="4" fillId="2" borderId="39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4" fillId="6" borderId="0" xfId="0" applyFont="1" applyFill="1" applyAlignment="1">
      <alignment/>
    </xf>
    <xf numFmtId="183" fontId="4" fillId="2" borderId="39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stocks of primary steel finished products 
(excl. semi-finished products) </a:t>
            </a:r>
          </a:p>
        </c:rich>
      </c:tx>
      <c:layout>
        <c:manualLayout>
          <c:xMode val="factor"/>
          <c:yMode val="factor"/>
          <c:x val="0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2775"/>
          <c:w val="0.9145"/>
          <c:h val="0.734"/>
        </c:manualLayout>
      </c:layout>
      <c:barChart>
        <c:barDir val="col"/>
        <c:grouping val="clustered"/>
        <c:varyColors val="0"/>
        <c:ser>
          <c:idx val="0"/>
          <c:order val="0"/>
          <c:tx>
            <c:v>Flat</c:v>
          </c:tx>
          <c:spPr>
            <a:solidFill>
              <a:srgbClr val="0000FF"/>
            </a:solidFill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Stocks!$BK$73:$BK$98</c:f>
              <c:strCache>
                <c:ptCount val="26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 Dec-02</c:v>
                </c:pt>
                <c:pt idx="12">
                  <c:v> 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</c:strCache>
            </c:strRef>
          </c:cat>
          <c:val>
            <c:numRef>
              <c:f>Stocks!$BL$73:$BL$98</c:f>
              <c:numCache>
                <c:ptCount val="26"/>
                <c:pt idx="0">
                  <c:v>848491</c:v>
                </c:pt>
                <c:pt idx="1">
                  <c:v>877560</c:v>
                </c:pt>
                <c:pt idx="2">
                  <c:v>994295</c:v>
                </c:pt>
                <c:pt idx="3">
                  <c:v>1059698</c:v>
                </c:pt>
                <c:pt idx="4">
                  <c:v>924082</c:v>
                </c:pt>
                <c:pt idx="5">
                  <c:v>810466</c:v>
                </c:pt>
                <c:pt idx="6">
                  <c:v>865879</c:v>
                </c:pt>
                <c:pt idx="7">
                  <c:v>935549</c:v>
                </c:pt>
                <c:pt idx="8">
                  <c:v>897062</c:v>
                </c:pt>
                <c:pt idx="9">
                  <c:v>828115</c:v>
                </c:pt>
                <c:pt idx="10">
                  <c:v>886932</c:v>
                </c:pt>
                <c:pt idx="11">
                  <c:v>955817</c:v>
                </c:pt>
                <c:pt idx="12">
                  <c:v>955893</c:v>
                </c:pt>
                <c:pt idx="13">
                  <c:v>887991</c:v>
                </c:pt>
                <c:pt idx="14">
                  <c:v>776178</c:v>
                </c:pt>
                <c:pt idx="15">
                  <c:v>711863</c:v>
                </c:pt>
                <c:pt idx="16">
                  <c:v>675397</c:v>
                </c:pt>
                <c:pt idx="17">
                  <c:v>684229</c:v>
                </c:pt>
                <c:pt idx="18">
                  <c:v>744472</c:v>
                </c:pt>
                <c:pt idx="19">
                  <c:v>805910</c:v>
                </c:pt>
                <c:pt idx="20">
                  <c:v>850044</c:v>
                </c:pt>
                <c:pt idx="21">
                  <c:v>802292</c:v>
                </c:pt>
                <c:pt idx="22">
                  <c:v>717381</c:v>
                </c:pt>
                <c:pt idx="23">
                  <c:v>782626</c:v>
                </c:pt>
                <c:pt idx="24">
                  <c:v>783496</c:v>
                </c:pt>
                <c:pt idx="25">
                  <c:v>789472</c:v>
                </c:pt>
              </c:numCache>
            </c:numRef>
          </c:val>
        </c:ser>
        <c:ser>
          <c:idx val="1"/>
          <c:order val="1"/>
          <c:tx>
            <c:v>Profile</c:v>
          </c:tx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Stocks!$BK$73:$BK$98</c:f>
              <c:strCache>
                <c:ptCount val="26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 Dec-02</c:v>
                </c:pt>
                <c:pt idx="12">
                  <c:v> 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</c:strCache>
            </c:strRef>
          </c:cat>
          <c:val>
            <c:numRef>
              <c:f>Stocks!$BM$73:$BM$98</c:f>
              <c:numCache>
                <c:ptCount val="26"/>
                <c:pt idx="0">
                  <c:v>438526</c:v>
                </c:pt>
                <c:pt idx="1">
                  <c:v>447371</c:v>
                </c:pt>
                <c:pt idx="2">
                  <c:v>405040</c:v>
                </c:pt>
                <c:pt idx="3">
                  <c:v>362452</c:v>
                </c:pt>
                <c:pt idx="4">
                  <c:v>385571</c:v>
                </c:pt>
                <c:pt idx="5">
                  <c:v>366518</c:v>
                </c:pt>
                <c:pt idx="6">
                  <c:v>382861</c:v>
                </c:pt>
                <c:pt idx="7">
                  <c:v>406317</c:v>
                </c:pt>
                <c:pt idx="8">
                  <c:v>388473</c:v>
                </c:pt>
                <c:pt idx="9">
                  <c:v>395568</c:v>
                </c:pt>
                <c:pt idx="10">
                  <c:v>424566</c:v>
                </c:pt>
                <c:pt idx="11">
                  <c:v>457607</c:v>
                </c:pt>
                <c:pt idx="12">
                  <c:v>415897</c:v>
                </c:pt>
                <c:pt idx="13">
                  <c:v>460463</c:v>
                </c:pt>
                <c:pt idx="14">
                  <c:v>424375</c:v>
                </c:pt>
                <c:pt idx="15">
                  <c:v>382157</c:v>
                </c:pt>
                <c:pt idx="16">
                  <c:v>359103</c:v>
                </c:pt>
                <c:pt idx="17">
                  <c:v>368454</c:v>
                </c:pt>
                <c:pt idx="18">
                  <c:v>416178</c:v>
                </c:pt>
                <c:pt idx="19">
                  <c:v>464861</c:v>
                </c:pt>
                <c:pt idx="20">
                  <c:v>513962</c:v>
                </c:pt>
                <c:pt idx="21">
                  <c:v>498695</c:v>
                </c:pt>
                <c:pt idx="22">
                  <c:v>417935</c:v>
                </c:pt>
                <c:pt idx="23">
                  <c:v>431821</c:v>
                </c:pt>
                <c:pt idx="24">
                  <c:v>466403</c:v>
                </c:pt>
                <c:pt idx="25">
                  <c:v>436990</c:v>
                </c:pt>
              </c:numCache>
            </c:numRef>
          </c:val>
        </c:ser>
        <c:ser>
          <c:idx val="2"/>
          <c:order val="2"/>
          <c:tx>
            <c:v>Other</c:v>
          </c:tx>
          <c:spPr>
            <a:solidFill>
              <a:srgbClr val="666699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Stocks!$BK$73:$BK$98</c:f>
              <c:strCache>
                <c:ptCount val="26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 Dec-02</c:v>
                </c:pt>
                <c:pt idx="12">
                  <c:v> 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</c:strCache>
            </c:strRef>
          </c:cat>
          <c:val>
            <c:numRef>
              <c:f>Stocks!$BN$73:$BN$98</c:f>
              <c:numCache>
                <c:ptCount val="26"/>
                <c:pt idx="0">
                  <c:v>159342</c:v>
                </c:pt>
                <c:pt idx="1">
                  <c:v>157030</c:v>
                </c:pt>
                <c:pt idx="2">
                  <c:v>148779</c:v>
                </c:pt>
                <c:pt idx="3">
                  <c:v>130280</c:v>
                </c:pt>
                <c:pt idx="4">
                  <c:v>131320</c:v>
                </c:pt>
                <c:pt idx="5">
                  <c:v>129719</c:v>
                </c:pt>
                <c:pt idx="6">
                  <c:v>129629</c:v>
                </c:pt>
                <c:pt idx="7">
                  <c:v>133559</c:v>
                </c:pt>
                <c:pt idx="8">
                  <c:v>139846</c:v>
                </c:pt>
                <c:pt idx="9">
                  <c:v>145556</c:v>
                </c:pt>
                <c:pt idx="10">
                  <c:v>139572</c:v>
                </c:pt>
                <c:pt idx="11">
                  <c:v>171878</c:v>
                </c:pt>
                <c:pt idx="12">
                  <c:v>169461</c:v>
                </c:pt>
                <c:pt idx="13">
                  <c:v>176893</c:v>
                </c:pt>
                <c:pt idx="14">
                  <c:v>164087</c:v>
                </c:pt>
                <c:pt idx="15">
                  <c:v>157349</c:v>
                </c:pt>
                <c:pt idx="16">
                  <c:v>138697</c:v>
                </c:pt>
                <c:pt idx="17">
                  <c:v>144612</c:v>
                </c:pt>
                <c:pt idx="18">
                  <c:v>164310</c:v>
                </c:pt>
                <c:pt idx="19">
                  <c:v>214547</c:v>
                </c:pt>
                <c:pt idx="20">
                  <c:v>210345</c:v>
                </c:pt>
                <c:pt idx="21">
                  <c:v>214748</c:v>
                </c:pt>
                <c:pt idx="22">
                  <c:v>184007</c:v>
                </c:pt>
                <c:pt idx="23">
                  <c:v>162952</c:v>
                </c:pt>
                <c:pt idx="24">
                  <c:v>198186</c:v>
                </c:pt>
                <c:pt idx="25">
                  <c:v>191212</c:v>
                </c:pt>
              </c:numCache>
            </c:numRef>
          </c:val>
        </c:ser>
        <c:gapWidth val="80"/>
        <c:axId val="65797940"/>
        <c:axId val="55310549"/>
      </c:barChart>
      <c:catAx>
        <c:axId val="65797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Quarter</a:t>
                </a:r>
              </a:p>
            </c:rich>
          </c:tx>
          <c:layout>
            <c:manualLayout>
              <c:xMode val="factor"/>
              <c:yMode val="factor"/>
              <c:x val="0.002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5310549"/>
        <c:crosses val="autoZero"/>
        <c:auto val="1"/>
        <c:lblOffset val="100"/>
        <c:noMultiLvlLbl val="0"/>
      </c:catAx>
      <c:valAx>
        <c:axId val="55310549"/>
        <c:scaling>
          <c:orientation val="minMax"/>
          <c:max val="12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5797940"/>
        <c:crossesAt val="1"/>
        <c:crossBetween val="between"/>
        <c:dispUnits/>
        <c:majorUnit val="200000"/>
        <c:minorUnit val="20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825"/>
          <c:y val="0.90675"/>
          <c:w val="0.34475"/>
          <c:h val="0.04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0.99975</cdr:y>
    </cdr:from>
    <cdr:to>
      <cdr:x>0.2215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4772025"/>
          <a:ext cx="110490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Source: SAISI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28575</xdr:colOff>
      <xdr:row>75</xdr:row>
      <xdr:rowOff>47625</xdr:rowOff>
    </xdr:from>
    <xdr:to>
      <xdr:col>38</xdr:col>
      <xdr:colOff>76200</xdr:colOff>
      <xdr:row>76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33600" y="122777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485775</xdr:colOff>
      <xdr:row>0</xdr:row>
      <xdr:rowOff>28575</xdr:rowOff>
    </xdr:from>
    <xdr:to>
      <xdr:col>71</xdr:col>
      <xdr:colOff>447675</xdr:colOff>
      <xdr:row>29</xdr:row>
      <xdr:rowOff>104775</xdr:rowOff>
    </xdr:to>
    <xdr:graphicFrame>
      <xdr:nvGraphicFramePr>
        <xdr:cNvPr id="2" name="Chart 3"/>
        <xdr:cNvGraphicFramePr/>
      </xdr:nvGraphicFramePr>
      <xdr:xfrm>
        <a:off x="2619375" y="28575"/>
        <a:ext cx="56388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677"/>
  <sheetViews>
    <sheetView tabSelected="1" workbookViewId="0" topLeftCell="A1">
      <selection activeCell="A1" sqref="A1"/>
    </sheetView>
  </sheetViews>
  <sheetFormatPr defaultColWidth="9.140625" defaultRowHeight="12.75"/>
  <cols>
    <col min="1" max="2" width="2.28125" style="3" customWidth="1"/>
    <col min="3" max="3" width="2.421875" style="3" customWidth="1"/>
    <col min="4" max="4" width="25.00390625" style="3" customWidth="1"/>
    <col min="5" max="28" width="6.28125" style="3" hidden="1" customWidth="1"/>
    <col min="29" max="29" width="7.140625" style="3" hidden="1" customWidth="1"/>
    <col min="30" max="30" width="6.421875" style="3" hidden="1" customWidth="1"/>
    <col min="31" max="44" width="6.7109375" style="3" hidden="1" customWidth="1"/>
    <col min="45" max="45" width="7.00390625" style="3" hidden="1" customWidth="1"/>
    <col min="46" max="46" width="6.421875" style="3" hidden="1" customWidth="1"/>
    <col min="47" max="47" width="6.8515625" style="3" hidden="1" customWidth="1"/>
    <col min="48" max="55" width="7.7109375" style="3" hidden="1" customWidth="1"/>
    <col min="56" max="56" width="8.28125" style="3" hidden="1" customWidth="1"/>
    <col min="57" max="60" width="7.7109375" style="3" hidden="1" customWidth="1"/>
    <col min="61" max="61" width="7.57421875" style="3" bestFit="1" customWidth="1"/>
    <col min="62" max="63" width="7.7109375" style="3" customWidth="1"/>
    <col min="64" max="64" width="8.140625" style="3" customWidth="1"/>
    <col min="65" max="72" width="7.7109375" style="3" customWidth="1"/>
    <col min="73" max="73" width="7.28125" style="3" customWidth="1"/>
    <col min="74" max="74" width="6.8515625" style="3" customWidth="1"/>
    <col min="75" max="76" width="4.7109375" style="3" bestFit="1" customWidth="1"/>
    <col min="77" max="77" width="5.00390625" style="3" customWidth="1"/>
    <col min="78" max="78" width="5.8515625" style="3" customWidth="1"/>
    <col min="79" max="16384" width="8.8515625" style="3" customWidth="1"/>
  </cols>
  <sheetData>
    <row r="1" spans="1:132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</row>
    <row r="2" spans="1:135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</row>
    <row r="3" spans="1:135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</row>
    <row r="4" spans="1:135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</row>
    <row r="5" spans="1:135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</row>
    <row r="6" spans="1:135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</row>
    <row r="7" spans="1:135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</row>
    <row r="8" spans="1:135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</row>
    <row r="9" spans="1:135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</row>
    <row r="10" spans="1:135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</row>
    <row r="11" spans="1:135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</row>
    <row r="12" spans="1:135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</row>
    <row r="13" spans="1:135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</row>
    <row r="14" spans="1:135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</row>
    <row r="15" spans="1:13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</row>
    <row r="16" spans="1:135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</row>
    <row r="17" spans="1:135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</row>
    <row r="18" spans="1:135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</row>
    <row r="19" spans="1:135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</row>
    <row r="20" spans="1:135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</row>
    <row r="21" spans="1:135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</row>
    <row r="22" spans="1:135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</row>
    <row r="23" spans="1:135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</row>
    <row r="24" spans="1:135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</row>
    <row r="25" spans="1:135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</row>
    <row r="26" spans="1:135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</row>
    <row r="27" spans="1:135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</row>
    <row r="28" spans="1:135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</row>
    <row r="29" spans="1:135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</row>
    <row r="30" spans="1:135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</row>
    <row r="31" spans="1:135" ht="14.25" customHeight="1">
      <c r="A31" s="6" t="s">
        <v>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8"/>
      <c r="BR31" s="8"/>
      <c r="BS31" s="8"/>
      <c r="BT31" s="8"/>
      <c r="BU31" s="8"/>
      <c r="BV31" s="8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</row>
    <row r="32" spans="1:135" ht="14.25" customHeight="1">
      <c r="A32" s="9" t="s">
        <v>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</row>
    <row r="33" spans="1:135" ht="14.25" customHeight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</row>
    <row r="34" spans="1:135" ht="14.25" customHeight="1" thickBot="1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</row>
    <row r="35" spans="1:135" ht="15" customHeight="1" thickBot="1">
      <c r="A35" s="14" t="s">
        <v>2</v>
      </c>
      <c r="B35" s="15"/>
      <c r="C35" s="15"/>
      <c r="D35" s="16"/>
      <c r="E35" s="17" t="s">
        <v>3</v>
      </c>
      <c r="F35" s="18"/>
      <c r="G35" s="17" t="s">
        <v>4</v>
      </c>
      <c r="H35" s="18"/>
      <c r="I35" s="19" t="s">
        <v>5</v>
      </c>
      <c r="J35" s="18"/>
      <c r="K35" s="17" t="s">
        <v>6</v>
      </c>
      <c r="L35" s="18"/>
      <c r="M35" s="17" t="s">
        <v>7</v>
      </c>
      <c r="N35" s="20"/>
      <c r="O35" s="21" t="s">
        <v>8</v>
      </c>
      <c r="P35" s="22"/>
      <c r="Q35" s="21" t="s">
        <v>9</v>
      </c>
      <c r="R35" s="23"/>
      <c r="S35" s="21">
        <v>36404</v>
      </c>
      <c r="T35" s="22"/>
      <c r="U35" s="21">
        <v>36495</v>
      </c>
      <c r="V35" s="23"/>
      <c r="W35" s="21" t="s">
        <v>10</v>
      </c>
      <c r="X35" s="23"/>
      <c r="Y35" s="21" t="s">
        <v>11</v>
      </c>
      <c r="Z35" s="23"/>
      <c r="AA35" s="21" t="s">
        <v>12</v>
      </c>
      <c r="AB35" s="23"/>
      <c r="AC35" s="21" t="s">
        <v>13</v>
      </c>
      <c r="AD35" s="23"/>
      <c r="AE35" s="21" t="s">
        <v>14</v>
      </c>
      <c r="AF35" s="23"/>
      <c r="AG35" s="21" t="s">
        <v>15</v>
      </c>
      <c r="AH35" s="23"/>
      <c r="AI35" s="21" t="s">
        <v>16</v>
      </c>
      <c r="AJ35" s="23"/>
      <c r="AK35" s="24" t="s">
        <v>17</v>
      </c>
      <c r="AL35" s="25"/>
      <c r="AM35" s="24" t="s">
        <v>18</v>
      </c>
      <c r="AN35" s="26"/>
      <c r="AO35" s="27" t="s">
        <v>19</v>
      </c>
      <c r="AP35" s="28"/>
      <c r="AQ35" s="27" t="s">
        <v>20</v>
      </c>
      <c r="AR35" s="28"/>
      <c r="AS35" s="27" t="s">
        <v>21</v>
      </c>
      <c r="AT35" s="28"/>
      <c r="AU35" s="24" t="s">
        <v>22</v>
      </c>
      <c r="AV35" s="25"/>
      <c r="AW35" s="24" t="s">
        <v>23</v>
      </c>
      <c r="AX35" s="25"/>
      <c r="AY35" s="24" t="s">
        <v>24</v>
      </c>
      <c r="AZ35" s="25"/>
      <c r="BA35" s="24" t="s">
        <v>25</v>
      </c>
      <c r="BB35" s="25"/>
      <c r="BC35" s="24" t="s">
        <v>26</v>
      </c>
      <c r="BD35" s="25"/>
      <c r="BE35" s="29" t="s">
        <v>27</v>
      </c>
      <c r="BF35" s="30"/>
      <c r="BG35" s="29" t="s">
        <v>28</v>
      </c>
      <c r="BH35" s="31"/>
      <c r="BI35" s="29" t="s">
        <v>29</v>
      </c>
      <c r="BJ35" s="31"/>
      <c r="BK35" s="29" t="s">
        <v>30</v>
      </c>
      <c r="BL35" s="31"/>
      <c r="BM35" s="29">
        <v>38504</v>
      </c>
      <c r="BN35" s="31"/>
      <c r="BO35" s="32" t="s">
        <v>31</v>
      </c>
      <c r="BP35" s="33"/>
      <c r="BQ35" s="32" t="s">
        <v>32</v>
      </c>
      <c r="BR35" s="33"/>
      <c r="BS35" s="32" t="s">
        <v>33</v>
      </c>
      <c r="BT35" s="33"/>
      <c r="BU35" s="32" t="s">
        <v>34</v>
      </c>
      <c r="BV35" s="33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</row>
    <row r="36" spans="1:135" ht="58.5" thickBot="1">
      <c r="A36" s="34"/>
      <c r="B36" s="35"/>
      <c r="C36" s="35"/>
      <c r="D36" s="35"/>
      <c r="E36" s="36" t="s">
        <v>35</v>
      </c>
      <c r="F36" s="37" t="s">
        <v>36</v>
      </c>
      <c r="G36" s="36" t="s">
        <v>35</v>
      </c>
      <c r="H36" s="37" t="s">
        <v>36</v>
      </c>
      <c r="I36" s="36" t="s">
        <v>35</v>
      </c>
      <c r="J36" s="37" t="s">
        <v>36</v>
      </c>
      <c r="K36" s="36" t="s">
        <v>35</v>
      </c>
      <c r="L36" s="37" t="s">
        <v>36</v>
      </c>
      <c r="M36" s="36" t="s">
        <v>35</v>
      </c>
      <c r="N36" s="37" t="s">
        <v>36</v>
      </c>
      <c r="O36" s="38" t="s">
        <v>35</v>
      </c>
      <c r="P36" s="39" t="s">
        <v>36</v>
      </c>
      <c r="Q36" s="38" t="s">
        <v>35</v>
      </c>
      <c r="R36" s="40" t="s">
        <v>36</v>
      </c>
      <c r="S36" s="38" t="s">
        <v>35</v>
      </c>
      <c r="T36" s="39" t="s">
        <v>36</v>
      </c>
      <c r="U36" s="41" t="s">
        <v>35</v>
      </c>
      <c r="V36" s="42" t="s">
        <v>36</v>
      </c>
      <c r="W36" s="38" t="s">
        <v>35</v>
      </c>
      <c r="X36" s="40" t="s">
        <v>36</v>
      </c>
      <c r="Y36" s="38" t="s">
        <v>35</v>
      </c>
      <c r="Z36" s="40" t="s">
        <v>36</v>
      </c>
      <c r="AA36" s="38" t="s">
        <v>35</v>
      </c>
      <c r="AB36" s="40" t="s">
        <v>36</v>
      </c>
      <c r="AC36" s="38" t="s">
        <v>35</v>
      </c>
      <c r="AD36" s="40" t="s">
        <v>36</v>
      </c>
      <c r="AE36" s="38" t="s">
        <v>35</v>
      </c>
      <c r="AF36" s="40" t="s">
        <v>36</v>
      </c>
      <c r="AG36" s="38" t="s">
        <v>35</v>
      </c>
      <c r="AH36" s="40" t="s">
        <v>36</v>
      </c>
      <c r="AI36" s="38" t="s">
        <v>35</v>
      </c>
      <c r="AJ36" s="40" t="s">
        <v>36</v>
      </c>
      <c r="AK36" s="38" t="s">
        <v>35</v>
      </c>
      <c r="AL36" s="40" t="s">
        <v>36</v>
      </c>
      <c r="AM36" s="41" t="s">
        <v>35</v>
      </c>
      <c r="AN36" s="43" t="s">
        <v>36</v>
      </c>
      <c r="AO36" s="44" t="s">
        <v>35</v>
      </c>
      <c r="AP36" s="42" t="s">
        <v>36</v>
      </c>
      <c r="AQ36" s="44" t="s">
        <v>35</v>
      </c>
      <c r="AR36" s="42" t="s">
        <v>36</v>
      </c>
      <c r="AS36" s="44" t="s">
        <v>37</v>
      </c>
      <c r="AT36" s="42" t="s">
        <v>36</v>
      </c>
      <c r="AU36" s="44" t="s">
        <v>37</v>
      </c>
      <c r="AV36" s="42" t="s">
        <v>36</v>
      </c>
      <c r="AW36" s="44" t="s">
        <v>37</v>
      </c>
      <c r="AX36" s="42" t="s">
        <v>36</v>
      </c>
      <c r="AY36" s="44" t="s">
        <v>37</v>
      </c>
      <c r="AZ36" s="42" t="s">
        <v>36</v>
      </c>
      <c r="BA36" s="44" t="s">
        <v>37</v>
      </c>
      <c r="BB36" s="42" t="s">
        <v>36</v>
      </c>
      <c r="BC36" s="44" t="s">
        <v>37</v>
      </c>
      <c r="BD36" s="42" t="s">
        <v>36</v>
      </c>
      <c r="BE36" s="44" t="s">
        <v>37</v>
      </c>
      <c r="BF36" s="42" t="s">
        <v>36</v>
      </c>
      <c r="BG36" s="44" t="s">
        <v>37</v>
      </c>
      <c r="BH36" s="42" t="s">
        <v>36</v>
      </c>
      <c r="BI36" s="44" t="s">
        <v>37</v>
      </c>
      <c r="BJ36" s="42" t="s">
        <v>36</v>
      </c>
      <c r="BK36" s="44" t="s">
        <v>37</v>
      </c>
      <c r="BL36" s="42" t="s">
        <v>36</v>
      </c>
      <c r="BM36" s="44" t="s">
        <v>37</v>
      </c>
      <c r="BN36" s="42" t="s">
        <v>36</v>
      </c>
      <c r="BO36" s="44" t="s">
        <v>37</v>
      </c>
      <c r="BP36" s="42" t="s">
        <v>36</v>
      </c>
      <c r="BQ36" s="44" t="s">
        <v>37</v>
      </c>
      <c r="BR36" s="42" t="s">
        <v>36</v>
      </c>
      <c r="BS36" s="44" t="s">
        <v>37</v>
      </c>
      <c r="BT36" s="42" t="s">
        <v>36</v>
      </c>
      <c r="BU36" s="44" t="s">
        <v>37</v>
      </c>
      <c r="BV36" s="42" t="s">
        <v>36</v>
      </c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</row>
    <row r="37" spans="1:135" ht="13.5" customHeight="1">
      <c r="A37" s="45">
        <v>1</v>
      </c>
      <c r="B37" s="46" t="s">
        <v>38</v>
      </c>
      <c r="C37" s="47"/>
      <c r="D37" s="47"/>
      <c r="E37" s="48">
        <f aca="true" t="shared" si="0" ref="E37:N37">+E40+E45</f>
        <v>1586437</v>
      </c>
      <c r="F37" s="49">
        <f t="shared" si="0"/>
        <v>890124</v>
      </c>
      <c r="G37" s="48">
        <f t="shared" si="0"/>
        <v>1549527</v>
      </c>
      <c r="H37" s="50">
        <f t="shared" si="0"/>
        <v>921874</v>
      </c>
      <c r="I37" s="48">
        <f t="shared" si="0"/>
        <v>1456085</v>
      </c>
      <c r="J37" s="49">
        <f t="shared" si="0"/>
        <v>812105</v>
      </c>
      <c r="K37" s="48">
        <f t="shared" si="0"/>
        <v>1348961</v>
      </c>
      <c r="L37" s="49">
        <f t="shared" si="0"/>
        <v>723319</v>
      </c>
      <c r="M37" s="51">
        <f t="shared" si="0"/>
        <v>1416644</v>
      </c>
      <c r="N37" s="49">
        <f t="shared" si="0"/>
        <v>686736</v>
      </c>
      <c r="O37" s="48">
        <v>1554568</v>
      </c>
      <c r="P37" s="49">
        <v>692165</v>
      </c>
      <c r="Q37" s="48">
        <v>1581470</v>
      </c>
      <c r="R37" s="50">
        <v>724513</v>
      </c>
      <c r="S37" s="52">
        <v>1466735</v>
      </c>
      <c r="T37" s="53">
        <v>691126</v>
      </c>
      <c r="U37" s="54">
        <v>1494755</v>
      </c>
      <c r="V37" s="55">
        <v>684601</v>
      </c>
      <c r="W37" s="54">
        <v>1508663</v>
      </c>
      <c r="X37" s="55">
        <v>700464</v>
      </c>
      <c r="Y37" s="54">
        <v>1554507</v>
      </c>
      <c r="Z37" s="55">
        <v>722955</v>
      </c>
      <c r="AA37" s="54">
        <v>1738024</v>
      </c>
      <c r="AB37" s="55">
        <v>664907</v>
      </c>
      <c r="AC37" s="54">
        <v>1775307</v>
      </c>
      <c r="AD37" s="55">
        <v>683376</v>
      </c>
      <c r="AE37" s="54">
        <v>1675642</v>
      </c>
      <c r="AF37" s="55">
        <v>616352</v>
      </c>
      <c r="AG37" s="54">
        <v>1521293</v>
      </c>
      <c r="AH37" s="55">
        <v>610769</v>
      </c>
      <c r="AI37" s="54">
        <v>1585311</v>
      </c>
      <c r="AJ37" s="55">
        <v>627652</v>
      </c>
      <c r="AK37" s="54">
        <v>1699756</v>
      </c>
      <c r="AL37" s="55">
        <v>688640</v>
      </c>
      <c r="AM37" s="54" t="s">
        <v>39</v>
      </c>
      <c r="AN37" s="56" t="s">
        <v>40</v>
      </c>
      <c r="AO37" s="54">
        <v>1509474</v>
      </c>
      <c r="AP37" s="55">
        <v>718238</v>
      </c>
      <c r="AQ37" s="54">
        <v>1570754</v>
      </c>
      <c r="AR37" s="55">
        <v>764096</v>
      </c>
      <c r="AS37" s="54">
        <v>1747949</v>
      </c>
      <c r="AT37" s="55">
        <v>821041</v>
      </c>
      <c r="AU37" s="54">
        <v>1693403</v>
      </c>
      <c r="AV37" s="55">
        <v>735640</v>
      </c>
      <c r="AW37" s="54">
        <v>1658624</v>
      </c>
      <c r="AX37" s="55">
        <v>696729</v>
      </c>
      <c r="AY37" s="54">
        <v>1480292</v>
      </c>
      <c r="AZ37" s="55">
        <v>633468</v>
      </c>
      <c r="BA37" s="54">
        <v>1525705</v>
      </c>
      <c r="BB37" s="55">
        <v>604791</v>
      </c>
      <c r="BC37" s="57">
        <v>1375189</v>
      </c>
      <c r="BD37" s="53">
        <v>590205</v>
      </c>
      <c r="BE37" s="54">
        <v>1493613</v>
      </c>
      <c r="BF37" s="55">
        <v>627626</v>
      </c>
      <c r="BG37" s="54">
        <v>1483957</v>
      </c>
      <c r="BH37" s="55">
        <v>738345</v>
      </c>
      <c r="BI37" s="54" t="s">
        <v>41</v>
      </c>
      <c r="BJ37" s="55" t="s">
        <v>42</v>
      </c>
      <c r="BK37" s="54">
        <v>1728216</v>
      </c>
      <c r="BL37" s="55">
        <v>756896</v>
      </c>
      <c r="BM37" s="54">
        <v>1767954</v>
      </c>
      <c r="BN37" s="55">
        <v>678550</v>
      </c>
      <c r="BO37" s="54">
        <v>1565008</v>
      </c>
      <c r="BP37" s="55">
        <v>602585</v>
      </c>
      <c r="BQ37" s="54">
        <v>1617894</v>
      </c>
      <c r="BR37" s="55">
        <v>640791</v>
      </c>
      <c r="BS37" s="54">
        <v>1532599</v>
      </c>
      <c r="BT37" s="55">
        <v>698588</v>
      </c>
      <c r="BU37" s="54">
        <v>1494810</v>
      </c>
      <c r="BV37" s="55">
        <v>723599</v>
      </c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</row>
    <row r="38" spans="1:135" ht="12" customHeight="1">
      <c r="A38" s="45"/>
      <c r="B38" s="47" t="s">
        <v>43</v>
      </c>
      <c r="C38" s="46" t="s">
        <v>44</v>
      </c>
      <c r="D38" s="47"/>
      <c r="E38" s="48"/>
      <c r="F38" s="49"/>
      <c r="G38" s="48"/>
      <c r="H38" s="50"/>
      <c r="I38" s="48"/>
      <c r="J38" s="49"/>
      <c r="K38" s="48"/>
      <c r="L38" s="49"/>
      <c r="M38" s="58"/>
      <c r="N38" s="49"/>
      <c r="O38" s="48">
        <v>236397</v>
      </c>
      <c r="P38" s="49">
        <v>4714</v>
      </c>
      <c r="Q38" s="48">
        <v>294147</v>
      </c>
      <c r="R38" s="50">
        <v>4034</v>
      </c>
      <c r="S38" s="52">
        <v>209230</v>
      </c>
      <c r="T38" s="53">
        <v>3953</v>
      </c>
      <c r="U38" s="54">
        <v>254187</v>
      </c>
      <c r="V38" s="55">
        <v>3198</v>
      </c>
      <c r="W38" s="54">
        <v>221646</v>
      </c>
      <c r="X38" s="55">
        <v>3796</v>
      </c>
      <c r="Y38" s="54">
        <v>239576</v>
      </c>
      <c r="Z38" s="55">
        <v>3977</v>
      </c>
      <c r="AA38" s="54">
        <v>338689</v>
      </c>
      <c r="AB38" s="55">
        <v>4274</v>
      </c>
      <c r="AC38" s="54">
        <v>353157</v>
      </c>
      <c r="AD38" s="55">
        <v>3946</v>
      </c>
      <c r="AE38" s="54">
        <v>365989</v>
      </c>
      <c r="AF38" s="55">
        <v>4246</v>
      </c>
      <c r="AG38" s="54">
        <v>344309</v>
      </c>
      <c r="AH38" s="55">
        <v>3956</v>
      </c>
      <c r="AI38" s="54">
        <v>336571</v>
      </c>
      <c r="AJ38" s="55">
        <v>4757</v>
      </c>
      <c r="AK38" s="54">
        <v>357890</v>
      </c>
      <c r="AL38" s="55">
        <v>6131</v>
      </c>
      <c r="AM38" s="54" t="s">
        <v>45</v>
      </c>
      <c r="AN38" s="56" t="s">
        <v>46</v>
      </c>
      <c r="AO38" s="54">
        <v>285791</v>
      </c>
      <c r="AP38" s="55">
        <v>4399</v>
      </c>
      <c r="AQ38" s="54">
        <v>259256</v>
      </c>
      <c r="AR38" s="55">
        <v>4685</v>
      </c>
      <c r="AS38" s="54">
        <v>334525</v>
      </c>
      <c r="AT38" s="55">
        <v>4962</v>
      </c>
      <c r="AU38" s="54">
        <v>321613</v>
      </c>
      <c r="AV38" s="55">
        <v>4077</v>
      </c>
      <c r="AW38" s="54">
        <v>310170</v>
      </c>
      <c r="AX38" s="55">
        <v>4440</v>
      </c>
      <c r="AY38" s="54">
        <v>279739</v>
      </c>
      <c r="AZ38" s="55">
        <v>4301</v>
      </c>
      <c r="BA38" s="54">
        <v>431685</v>
      </c>
      <c r="BB38" s="55">
        <v>4505</v>
      </c>
      <c r="BC38" s="52">
        <v>340689</v>
      </c>
      <c r="BD38" s="53">
        <v>4639</v>
      </c>
      <c r="BE38" s="54">
        <v>440930</v>
      </c>
      <c r="BF38" s="55">
        <v>3672</v>
      </c>
      <c r="BG38" s="54">
        <v>323307</v>
      </c>
      <c r="BH38" s="55">
        <v>3410</v>
      </c>
      <c r="BI38" s="54">
        <v>364478</v>
      </c>
      <c r="BJ38" s="55">
        <v>3388</v>
      </c>
      <c r="BK38" s="54">
        <v>364210</v>
      </c>
      <c r="BL38" s="55">
        <v>3575</v>
      </c>
      <c r="BM38" s="54">
        <v>466967</v>
      </c>
      <c r="BN38" s="55">
        <v>3012</v>
      </c>
      <c r="BO38" s="54">
        <v>429692</v>
      </c>
      <c r="BP38" s="55">
        <v>3913</v>
      </c>
      <c r="BQ38" s="54">
        <v>403447</v>
      </c>
      <c r="BR38" s="55">
        <v>3377</v>
      </c>
      <c r="BS38" s="54">
        <v>282700</v>
      </c>
      <c r="BT38" s="55">
        <v>4010</v>
      </c>
      <c r="BU38" s="54">
        <v>268348</v>
      </c>
      <c r="BV38" s="55">
        <v>2858</v>
      </c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</row>
    <row r="39" spans="1:137" s="60" customFormat="1" ht="14.25" customHeight="1">
      <c r="A39" s="45"/>
      <c r="B39" s="47" t="s">
        <v>47</v>
      </c>
      <c r="C39" s="46" t="s">
        <v>48</v>
      </c>
      <c r="D39" s="47"/>
      <c r="E39" s="48"/>
      <c r="F39" s="49"/>
      <c r="G39" s="48"/>
      <c r="H39" s="50"/>
      <c r="I39" s="48"/>
      <c r="J39" s="49"/>
      <c r="K39" s="48"/>
      <c r="L39" s="49"/>
      <c r="M39" s="58"/>
      <c r="N39" s="49"/>
      <c r="O39" s="48">
        <v>1318171</v>
      </c>
      <c r="P39" s="49">
        <v>687451</v>
      </c>
      <c r="Q39" s="48">
        <v>1287323</v>
      </c>
      <c r="R39" s="50">
        <v>720479</v>
      </c>
      <c r="S39" s="52">
        <v>1257505</v>
      </c>
      <c r="T39" s="53">
        <v>687173</v>
      </c>
      <c r="U39" s="54">
        <v>1240568</v>
      </c>
      <c r="V39" s="55">
        <v>684601</v>
      </c>
      <c r="W39" s="54">
        <v>1287017</v>
      </c>
      <c r="X39" s="55">
        <v>696668</v>
      </c>
      <c r="Y39" s="54">
        <v>1324931</v>
      </c>
      <c r="Z39" s="55">
        <v>718978</v>
      </c>
      <c r="AA39" s="54">
        <v>1399335</v>
      </c>
      <c r="AB39" s="55">
        <v>660633</v>
      </c>
      <c r="AC39" s="54">
        <v>1422150</v>
      </c>
      <c r="AD39" s="55">
        <v>679430</v>
      </c>
      <c r="AE39" s="54">
        <v>1309653</v>
      </c>
      <c r="AF39" s="55">
        <v>612106</v>
      </c>
      <c r="AG39" s="54">
        <v>1176984</v>
      </c>
      <c r="AH39" s="55">
        <v>606813</v>
      </c>
      <c r="AI39" s="54">
        <v>1248740</v>
      </c>
      <c r="AJ39" s="55">
        <v>622895</v>
      </c>
      <c r="AK39" s="54">
        <v>1341866</v>
      </c>
      <c r="AL39" s="55">
        <v>682509</v>
      </c>
      <c r="AM39" s="54" t="s">
        <v>49</v>
      </c>
      <c r="AN39" s="56" t="s">
        <v>50</v>
      </c>
      <c r="AO39" s="54">
        <v>1223683</v>
      </c>
      <c r="AP39" s="55">
        <v>713839</v>
      </c>
      <c r="AQ39" s="54">
        <v>1311498</v>
      </c>
      <c r="AR39" s="55">
        <v>759411</v>
      </c>
      <c r="AS39" s="54">
        <v>1413424</v>
      </c>
      <c r="AT39" s="55">
        <v>816079</v>
      </c>
      <c r="AU39" s="54">
        <v>1371790</v>
      </c>
      <c r="AV39" s="55">
        <v>731563</v>
      </c>
      <c r="AW39" s="54">
        <v>1348454</v>
      </c>
      <c r="AX39" s="55">
        <v>692289</v>
      </c>
      <c r="AY39" s="54">
        <v>1200553</v>
      </c>
      <c r="AZ39" s="55">
        <v>629167</v>
      </c>
      <c r="BA39" s="54">
        <v>1094020</v>
      </c>
      <c r="BB39" s="55">
        <v>600286</v>
      </c>
      <c r="BC39" s="52">
        <v>1034500</v>
      </c>
      <c r="BD39" s="53">
        <v>585566</v>
      </c>
      <c r="BE39" s="54">
        <v>1052683</v>
      </c>
      <c r="BF39" s="55">
        <v>623954</v>
      </c>
      <c r="BG39" s="54">
        <v>1160650</v>
      </c>
      <c r="BH39" s="55">
        <v>734935</v>
      </c>
      <c r="BI39" s="54" t="s">
        <v>51</v>
      </c>
      <c r="BJ39" s="55" t="s">
        <v>52</v>
      </c>
      <c r="BK39" s="54">
        <v>1364006</v>
      </c>
      <c r="BL39" s="55">
        <v>753321</v>
      </c>
      <c r="BM39" s="54">
        <v>1300987</v>
      </c>
      <c r="BN39" s="55">
        <v>675538</v>
      </c>
      <c r="BO39" s="54">
        <v>1135316</v>
      </c>
      <c r="BP39" s="55">
        <v>598672</v>
      </c>
      <c r="BQ39" s="54">
        <v>1214447</v>
      </c>
      <c r="BR39" s="55">
        <v>637414</v>
      </c>
      <c r="BS39" s="54">
        <v>1249899</v>
      </c>
      <c r="BT39" s="55">
        <v>694578</v>
      </c>
      <c r="BU39" s="54">
        <v>1226462</v>
      </c>
      <c r="BV39" s="55">
        <v>720741</v>
      </c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</row>
    <row r="40" spans="1:137" s="67" customFormat="1" ht="11.25" customHeight="1">
      <c r="A40" s="45"/>
      <c r="B40" s="47"/>
      <c r="C40" s="61" t="s">
        <v>53</v>
      </c>
      <c r="D40" s="47"/>
      <c r="E40" s="48">
        <f aca="true" t="shared" si="1" ref="E40:N40">+E41+E42+E43</f>
        <v>1003894</v>
      </c>
      <c r="F40" s="49">
        <f t="shared" si="1"/>
        <v>525286</v>
      </c>
      <c r="G40" s="48">
        <f t="shared" si="1"/>
        <v>938319</v>
      </c>
      <c r="H40" s="50">
        <f t="shared" si="1"/>
        <v>536789</v>
      </c>
      <c r="I40" s="48">
        <f t="shared" si="1"/>
        <v>918966</v>
      </c>
      <c r="J40" s="49">
        <f t="shared" si="1"/>
        <v>482872</v>
      </c>
      <c r="K40" s="48">
        <f t="shared" si="1"/>
        <v>878608</v>
      </c>
      <c r="L40" s="49">
        <f t="shared" si="1"/>
        <v>440613</v>
      </c>
      <c r="M40" s="58">
        <f t="shared" si="1"/>
        <v>961244</v>
      </c>
      <c r="N40" s="49">
        <f t="shared" si="1"/>
        <v>414390</v>
      </c>
      <c r="O40" s="48">
        <v>897265</v>
      </c>
      <c r="P40" s="49">
        <v>423833</v>
      </c>
      <c r="Q40" s="48">
        <v>850966</v>
      </c>
      <c r="R40" s="50">
        <v>441864</v>
      </c>
      <c r="S40" s="52" t="s">
        <v>54</v>
      </c>
      <c r="T40" s="53" t="s">
        <v>55</v>
      </c>
      <c r="U40" s="54">
        <v>833803</v>
      </c>
      <c r="V40" s="55">
        <v>417677</v>
      </c>
      <c r="W40" s="54">
        <v>848491</v>
      </c>
      <c r="X40" s="55">
        <v>419089</v>
      </c>
      <c r="Y40" s="54">
        <v>877560</v>
      </c>
      <c r="Z40" s="55">
        <v>436402</v>
      </c>
      <c r="AA40" s="54">
        <v>994295</v>
      </c>
      <c r="AB40" s="55">
        <v>399611</v>
      </c>
      <c r="AC40" s="54">
        <v>1059698</v>
      </c>
      <c r="AD40" s="55">
        <v>452667</v>
      </c>
      <c r="AE40" s="54">
        <v>924082</v>
      </c>
      <c r="AF40" s="55">
        <v>404369</v>
      </c>
      <c r="AG40" s="54">
        <v>810466</v>
      </c>
      <c r="AH40" s="55">
        <v>395668</v>
      </c>
      <c r="AI40" s="54">
        <v>865879</v>
      </c>
      <c r="AJ40" s="55">
        <v>397816</v>
      </c>
      <c r="AK40" s="54">
        <v>935549</v>
      </c>
      <c r="AL40" s="55">
        <v>454939</v>
      </c>
      <c r="AM40" s="54" t="s">
        <v>56</v>
      </c>
      <c r="AN40" s="56" t="s">
        <v>57</v>
      </c>
      <c r="AO40" s="54">
        <v>828115</v>
      </c>
      <c r="AP40" s="55">
        <v>469935</v>
      </c>
      <c r="AQ40" s="54">
        <v>886932</v>
      </c>
      <c r="AR40" s="55">
        <v>500343</v>
      </c>
      <c r="AS40" s="62">
        <v>955817</v>
      </c>
      <c r="AT40" s="63">
        <v>565871</v>
      </c>
      <c r="AU40" s="62">
        <v>955893</v>
      </c>
      <c r="AV40" s="63">
        <v>507707</v>
      </c>
      <c r="AW40" s="62">
        <v>887991</v>
      </c>
      <c r="AX40" s="63">
        <v>472520</v>
      </c>
      <c r="AY40" s="62">
        <v>776178</v>
      </c>
      <c r="AZ40" s="63">
        <v>434442</v>
      </c>
      <c r="BA40" s="62">
        <v>711863</v>
      </c>
      <c r="BB40" s="63">
        <v>413063</v>
      </c>
      <c r="BC40" s="64">
        <v>675397</v>
      </c>
      <c r="BD40" s="65">
        <v>388185</v>
      </c>
      <c r="BE40" s="62">
        <v>684229</v>
      </c>
      <c r="BF40" s="63">
        <v>408762</v>
      </c>
      <c r="BG40" s="62">
        <v>744472</v>
      </c>
      <c r="BH40" s="63">
        <v>478954</v>
      </c>
      <c r="BI40" s="62" t="s">
        <v>58</v>
      </c>
      <c r="BJ40" s="63" t="s">
        <v>59</v>
      </c>
      <c r="BK40" s="62">
        <v>850044</v>
      </c>
      <c r="BL40" s="63">
        <v>479393</v>
      </c>
      <c r="BM40" s="62">
        <v>802292</v>
      </c>
      <c r="BN40" s="63">
        <v>418998</v>
      </c>
      <c r="BO40" s="62">
        <v>717381</v>
      </c>
      <c r="BP40" s="63">
        <v>382244</v>
      </c>
      <c r="BQ40" s="62">
        <v>782626</v>
      </c>
      <c r="BR40" s="63">
        <v>382886</v>
      </c>
      <c r="BS40" s="62">
        <v>783496</v>
      </c>
      <c r="BT40" s="63">
        <v>416805</v>
      </c>
      <c r="BU40" s="62">
        <v>789472</v>
      </c>
      <c r="BV40" s="63">
        <v>432568</v>
      </c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</row>
    <row r="41" spans="1:137" s="67" customFormat="1" ht="8.25">
      <c r="A41" s="45"/>
      <c r="B41" s="47"/>
      <c r="C41" s="47" t="s">
        <v>60</v>
      </c>
      <c r="D41" s="47" t="s">
        <v>61</v>
      </c>
      <c r="E41" s="48">
        <v>619528</v>
      </c>
      <c r="F41" s="49">
        <v>294838</v>
      </c>
      <c r="G41" s="48">
        <v>554527</v>
      </c>
      <c r="H41" s="50">
        <v>298120</v>
      </c>
      <c r="I41" s="68">
        <v>563959</v>
      </c>
      <c r="J41" s="49">
        <v>275446</v>
      </c>
      <c r="K41" s="48">
        <v>536874</v>
      </c>
      <c r="L41" s="49">
        <v>257243</v>
      </c>
      <c r="M41" s="58">
        <v>590492</v>
      </c>
      <c r="N41" s="49">
        <v>228577</v>
      </c>
      <c r="O41" s="48">
        <v>557140</v>
      </c>
      <c r="P41" s="49">
        <v>245368</v>
      </c>
      <c r="Q41" s="48">
        <v>492172</v>
      </c>
      <c r="R41" s="50">
        <v>241803</v>
      </c>
      <c r="S41" s="52" t="s">
        <v>62</v>
      </c>
      <c r="T41" s="53" t="s">
        <v>63</v>
      </c>
      <c r="U41" s="54">
        <v>510475</v>
      </c>
      <c r="V41" s="55">
        <v>230840</v>
      </c>
      <c r="W41" s="54">
        <v>522007</v>
      </c>
      <c r="X41" s="55">
        <v>232817</v>
      </c>
      <c r="Y41" s="54">
        <v>556427</v>
      </c>
      <c r="Z41" s="55">
        <v>254785</v>
      </c>
      <c r="AA41" s="54">
        <v>610730</v>
      </c>
      <c r="AB41" s="55">
        <v>223916</v>
      </c>
      <c r="AC41" s="54">
        <v>679144</v>
      </c>
      <c r="AD41" s="55">
        <v>261537</v>
      </c>
      <c r="AE41" s="54">
        <v>582444</v>
      </c>
      <c r="AF41" s="55">
        <v>223945</v>
      </c>
      <c r="AG41" s="54">
        <v>500804</v>
      </c>
      <c r="AH41" s="55">
        <v>224986</v>
      </c>
      <c r="AI41" s="54">
        <v>524643</v>
      </c>
      <c r="AJ41" s="55">
        <v>218808</v>
      </c>
      <c r="AK41" s="54">
        <v>572684</v>
      </c>
      <c r="AL41" s="55">
        <v>251652</v>
      </c>
      <c r="AM41" s="54" t="s">
        <v>64</v>
      </c>
      <c r="AN41" s="56" t="s">
        <v>65</v>
      </c>
      <c r="AO41" s="54">
        <v>479524</v>
      </c>
      <c r="AP41" s="55">
        <v>258161</v>
      </c>
      <c r="AQ41" s="54">
        <v>539866</v>
      </c>
      <c r="AR41" s="55">
        <v>283754</v>
      </c>
      <c r="AS41" s="54">
        <v>569850</v>
      </c>
      <c r="AT41" s="55">
        <v>325846</v>
      </c>
      <c r="AU41" s="54">
        <v>594549</v>
      </c>
      <c r="AV41" s="55">
        <v>295488</v>
      </c>
      <c r="AW41" s="54">
        <v>531841</v>
      </c>
      <c r="AX41" s="55">
        <v>271942</v>
      </c>
      <c r="AY41" s="54">
        <v>444469</v>
      </c>
      <c r="AZ41" s="55">
        <v>248871</v>
      </c>
      <c r="BA41" s="54">
        <v>392859</v>
      </c>
      <c r="BB41" s="55">
        <v>229474</v>
      </c>
      <c r="BC41" s="52">
        <v>381919</v>
      </c>
      <c r="BD41" s="53">
        <v>220226</v>
      </c>
      <c r="BE41" s="54">
        <v>387060</v>
      </c>
      <c r="BF41" s="55">
        <v>242221</v>
      </c>
      <c r="BG41" s="54">
        <v>433831</v>
      </c>
      <c r="BH41" s="55">
        <v>284583</v>
      </c>
      <c r="BI41" s="54" t="s">
        <v>66</v>
      </c>
      <c r="BJ41" s="55" t="s">
        <v>67</v>
      </c>
      <c r="BK41" s="54">
        <v>464138</v>
      </c>
      <c r="BL41" s="55">
        <v>263062</v>
      </c>
      <c r="BM41" s="54">
        <v>454812</v>
      </c>
      <c r="BN41" s="55">
        <v>249713</v>
      </c>
      <c r="BO41" s="54">
        <v>414752</v>
      </c>
      <c r="BP41" s="55">
        <v>224778</v>
      </c>
      <c r="BQ41" s="54">
        <v>432708</v>
      </c>
      <c r="BR41" s="55">
        <v>214744</v>
      </c>
      <c r="BS41" s="54">
        <v>462124</v>
      </c>
      <c r="BT41" s="55">
        <v>260483</v>
      </c>
      <c r="BU41" s="54">
        <v>459818</v>
      </c>
      <c r="BV41" s="55">
        <v>265257</v>
      </c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</row>
    <row r="42" spans="1:137" s="67" customFormat="1" ht="8.25">
      <c r="A42" s="45"/>
      <c r="B42" s="47"/>
      <c r="C42" s="47" t="s">
        <v>68</v>
      </c>
      <c r="D42" s="47" t="s">
        <v>69</v>
      </c>
      <c r="E42" s="48">
        <v>195415</v>
      </c>
      <c r="F42" s="49">
        <v>101878</v>
      </c>
      <c r="G42" s="48">
        <v>178655</v>
      </c>
      <c r="H42" s="50">
        <v>89742</v>
      </c>
      <c r="I42" s="68">
        <v>158701</v>
      </c>
      <c r="J42" s="49">
        <v>70846</v>
      </c>
      <c r="K42" s="48">
        <v>158843</v>
      </c>
      <c r="L42" s="49">
        <v>63821</v>
      </c>
      <c r="M42" s="58">
        <v>175534</v>
      </c>
      <c r="N42" s="49">
        <v>69282</v>
      </c>
      <c r="O42" s="48">
        <v>165985</v>
      </c>
      <c r="P42" s="49">
        <v>73435</v>
      </c>
      <c r="Q42" s="48">
        <v>181884</v>
      </c>
      <c r="R42" s="50">
        <v>83439</v>
      </c>
      <c r="S42" s="52" t="s">
        <v>70</v>
      </c>
      <c r="T42" s="53" t="s">
        <v>71</v>
      </c>
      <c r="U42" s="54">
        <v>163156</v>
      </c>
      <c r="V42" s="55">
        <v>68240</v>
      </c>
      <c r="W42" s="54">
        <v>160286</v>
      </c>
      <c r="X42" s="55">
        <v>62256</v>
      </c>
      <c r="Y42" s="54">
        <v>168431</v>
      </c>
      <c r="Z42" s="55">
        <v>68776</v>
      </c>
      <c r="AA42" s="54">
        <v>190131</v>
      </c>
      <c r="AB42" s="55">
        <v>57113</v>
      </c>
      <c r="AC42" s="54">
        <v>183024</v>
      </c>
      <c r="AD42" s="55">
        <v>65366</v>
      </c>
      <c r="AE42" s="54">
        <v>165260</v>
      </c>
      <c r="AF42" s="55">
        <v>65899</v>
      </c>
      <c r="AG42" s="54">
        <v>152369</v>
      </c>
      <c r="AH42" s="55">
        <v>65236</v>
      </c>
      <c r="AI42" s="54">
        <v>177773</v>
      </c>
      <c r="AJ42" s="55">
        <v>67665</v>
      </c>
      <c r="AK42" s="54">
        <v>180070</v>
      </c>
      <c r="AL42" s="55">
        <v>74063</v>
      </c>
      <c r="AM42" s="54" t="s">
        <v>72</v>
      </c>
      <c r="AN42" s="56" t="s">
        <v>73</v>
      </c>
      <c r="AO42" s="54">
        <v>165222</v>
      </c>
      <c r="AP42" s="55">
        <v>66712</v>
      </c>
      <c r="AQ42" s="54">
        <v>160043</v>
      </c>
      <c r="AR42" s="55">
        <v>75912</v>
      </c>
      <c r="AS42" s="54">
        <v>176717</v>
      </c>
      <c r="AT42" s="55">
        <v>84795</v>
      </c>
      <c r="AU42" s="54">
        <v>175036</v>
      </c>
      <c r="AV42" s="55">
        <v>73346</v>
      </c>
      <c r="AW42" s="54">
        <v>162652</v>
      </c>
      <c r="AX42" s="55">
        <v>70386</v>
      </c>
      <c r="AY42" s="54">
        <v>149711</v>
      </c>
      <c r="AZ42" s="55">
        <v>59577</v>
      </c>
      <c r="BA42" s="54">
        <v>138300</v>
      </c>
      <c r="BB42" s="55">
        <v>59340</v>
      </c>
      <c r="BC42" s="52">
        <v>133832</v>
      </c>
      <c r="BD42" s="53">
        <v>49925</v>
      </c>
      <c r="BE42" s="54">
        <v>138976</v>
      </c>
      <c r="BF42" s="55">
        <v>52799</v>
      </c>
      <c r="BG42" s="54">
        <v>130581</v>
      </c>
      <c r="BH42" s="55">
        <v>62090</v>
      </c>
      <c r="BI42" s="54" t="s">
        <v>74</v>
      </c>
      <c r="BJ42" s="55" t="s">
        <v>75</v>
      </c>
      <c r="BK42" s="54">
        <v>170011</v>
      </c>
      <c r="BL42" s="55">
        <v>65153</v>
      </c>
      <c r="BM42" s="54">
        <v>174540</v>
      </c>
      <c r="BN42" s="55">
        <v>58429</v>
      </c>
      <c r="BO42" s="54">
        <v>158678</v>
      </c>
      <c r="BP42" s="55">
        <v>59840</v>
      </c>
      <c r="BQ42" s="54">
        <v>169659</v>
      </c>
      <c r="BR42" s="55">
        <v>54638</v>
      </c>
      <c r="BS42" s="54">
        <v>155562</v>
      </c>
      <c r="BT42" s="55">
        <v>55297</v>
      </c>
      <c r="BU42" s="54">
        <v>161299</v>
      </c>
      <c r="BV42" s="55">
        <v>56327</v>
      </c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</row>
    <row r="43" spans="1:137" s="67" customFormat="1" ht="8.25">
      <c r="A43" s="45"/>
      <c r="B43" s="47"/>
      <c r="C43" s="47" t="s">
        <v>76</v>
      </c>
      <c r="D43" s="47" t="s">
        <v>77</v>
      </c>
      <c r="E43" s="48">
        <v>188951</v>
      </c>
      <c r="F43" s="49">
        <v>128570</v>
      </c>
      <c r="G43" s="48">
        <v>205137</v>
      </c>
      <c r="H43" s="50">
        <v>148927</v>
      </c>
      <c r="I43" s="68">
        <v>196306</v>
      </c>
      <c r="J43" s="49">
        <v>136580</v>
      </c>
      <c r="K43" s="48">
        <v>182891</v>
      </c>
      <c r="L43" s="49">
        <v>119549</v>
      </c>
      <c r="M43" s="58">
        <v>195218</v>
      </c>
      <c r="N43" s="49">
        <v>116531</v>
      </c>
      <c r="O43" s="48">
        <v>174140</v>
      </c>
      <c r="P43" s="49">
        <v>105030</v>
      </c>
      <c r="Q43" s="48">
        <v>176910</v>
      </c>
      <c r="R43" s="50">
        <v>116622</v>
      </c>
      <c r="S43" s="52" t="s">
        <v>78</v>
      </c>
      <c r="T43" s="53" t="s">
        <v>79</v>
      </c>
      <c r="U43" s="54">
        <v>160172</v>
      </c>
      <c r="V43" s="55">
        <v>118597</v>
      </c>
      <c r="W43" s="54">
        <v>166198</v>
      </c>
      <c r="X43" s="55">
        <v>124016</v>
      </c>
      <c r="Y43" s="54">
        <v>152702</v>
      </c>
      <c r="Z43" s="55">
        <v>112841</v>
      </c>
      <c r="AA43" s="54">
        <v>193434</v>
      </c>
      <c r="AB43" s="55">
        <v>118582</v>
      </c>
      <c r="AC43" s="54">
        <v>197530</v>
      </c>
      <c r="AD43" s="55">
        <v>125764</v>
      </c>
      <c r="AE43" s="54">
        <v>176378</v>
      </c>
      <c r="AF43" s="55">
        <v>114525</v>
      </c>
      <c r="AG43" s="54">
        <v>157293</v>
      </c>
      <c r="AH43" s="55">
        <v>105446</v>
      </c>
      <c r="AI43" s="54">
        <v>163463</v>
      </c>
      <c r="AJ43" s="55">
        <v>111343</v>
      </c>
      <c r="AK43" s="54">
        <v>182795</v>
      </c>
      <c r="AL43" s="55">
        <v>129224</v>
      </c>
      <c r="AM43" s="54" t="s">
        <v>80</v>
      </c>
      <c r="AN43" s="56" t="s">
        <v>81</v>
      </c>
      <c r="AO43" s="54">
        <v>183369</v>
      </c>
      <c r="AP43" s="55">
        <v>145062</v>
      </c>
      <c r="AQ43" s="54">
        <v>187023</v>
      </c>
      <c r="AR43" s="55">
        <v>140677</v>
      </c>
      <c r="AS43" s="54">
        <v>209250</v>
      </c>
      <c r="AT43" s="55">
        <v>155230</v>
      </c>
      <c r="AU43" s="54">
        <v>186308</v>
      </c>
      <c r="AV43" s="55">
        <v>138873</v>
      </c>
      <c r="AW43" s="54">
        <v>193498</v>
      </c>
      <c r="AX43" s="55">
        <v>130192</v>
      </c>
      <c r="AY43" s="54">
        <v>181998</v>
      </c>
      <c r="AZ43" s="55">
        <v>125994</v>
      </c>
      <c r="BA43" s="54">
        <v>180704</v>
      </c>
      <c r="BB43" s="55">
        <v>124249</v>
      </c>
      <c r="BC43" s="52">
        <v>159646</v>
      </c>
      <c r="BD43" s="53">
        <v>118034</v>
      </c>
      <c r="BE43" s="54">
        <v>158193</v>
      </c>
      <c r="BF43" s="55">
        <v>113742</v>
      </c>
      <c r="BG43" s="54">
        <v>180060</v>
      </c>
      <c r="BH43" s="55">
        <v>132281</v>
      </c>
      <c r="BI43" s="54" t="s">
        <v>82</v>
      </c>
      <c r="BJ43" s="55" t="s">
        <v>83</v>
      </c>
      <c r="BK43" s="54">
        <v>215895</v>
      </c>
      <c r="BL43" s="55">
        <v>151178</v>
      </c>
      <c r="BM43" s="54">
        <v>172940</v>
      </c>
      <c r="BN43" s="55">
        <v>110856</v>
      </c>
      <c r="BO43" s="54">
        <v>143951</v>
      </c>
      <c r="BP43" s="55">
        <v>99626</v>
      </c>
      <c r="BQ43" s="54">
        <v>180259</v>
      </c>
      <c r="BR43" s="55">
        <v>113504</v>
      </c>
      <c r="BS43" s="54">
        <v>165810</v>
      </c>
      <c r="BT43" s="55">
        <v>101025</v>
      </c>
      <c r="BU43" s="54">
        <v>168355</v>
      </c>
      <c r="BV43" s="55">
        <v>110984</v>
      </c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</row>
    <row r="44" spans="1:137" s="67" customFormat="1" ht="5.25" customHeight="1">
      <c r="A44" s="45"/>
      <c r="B44" s="47"/>
      <c r="C44" s="47"/>
      <c r="D44" s="47"/>
      <c r="E44" s="48"/>
      <c r="F44" s="49"/>
      <c r="G44" s="48"/>
      <c r="H44" s="50"/>
      <c r="I44" s="68"/>
      <c r="J44" s="49"/>
      <c r="K44" s="48"/>
      <c r="L44" s="49"/>
      <c r="M44" s="58"/>
      <c r="N44" s="49"/>
      <c r="O44" s="48"/>
      <c r="P44" s="49"/>
      <c r="Q44" s="48"/>
      <c r="R44" s="50"/>
      <c r="S44" s="52"/>
      <c r="T44" s="53"/>
      <c r="U44" s="54"/>
      <c r="V44" s="55"/>
      <c r="W44" s="54"/>
      <c r="X44" s="55"/>
      <c r="Y44" s="54"/>
      <c r="Z44" s="55"/>
      <c r="AA44" s="54"/>
      <c r="AB44" s="55"/>
      <c r="AC44" s="54"/>
      <c r="AD44" s="55"/>
      <c r="AE44" s="54"/>
      <c r="AF44" s="55"/>
      <c r="AG44" s="54"/>
      <c r="AH44" s="55"/>
      <c r="AI44" s="54"/>
      <c r="AJ44" s="55"/>
      <c r="AK44" s="54"/>
      <c r="AL44" s="55"/>
      <c r="AM44" s="54"/>
      <c r="AN44" s="56"/>
      <c r="AO44" s="54"/>
      <c r="AP44" s="55"/>
      <c r="AQ44" s="54"/>
      <c r="AR44" s="55"/>
      <c r="AS44" s="54"/>
      <c r="AT44" s="55"/>
      <c r="AU44" s="54"/>
      <c r="AV44" s="55"/>
      <c r="AW44" s="54"/>
      <c r="AX44" s="55"/>
      <c r="AY44" s="54"/>
      <c r="AZ44" s="55"/>
      <c r="BA44" s="54"/>
      <c r="BB44" s="55"/>
      <c r="BC44" s="52"/>
      <c r="BD44" s="53"/>
      <c r="BE44" s="54"/>
      <c r="BF44" s="55"/>
      <c r="BG44" s="54"/>
      <c r="BH44" s="55"/>
      <c r="BI44" s="54"/>
      <c r="BJ44" s="55"/>
      <c r="BK44" s="54"/>
      <c r="BL44" s="55"/>
      <c r="BM44" s="54"/>
      <c r="BN44" s="55"/>
      <c r="BO44" s="54"/>
      <c r="BP44" s="55"/>
      <c r="BQ44" s="54"/>
      <c r="BR44" s="55"/>
      <c r="BS44" s="54"/>
      <c r="BT44" s="55"/>
      <c r="BU44" s="54"/>
      <c r="BV44" s="55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</row>
    <row r="45" spans="1:137" s="67" customFormat="1" ht="9.75" customHeight="1">
      <c r="A45" s="45"/>
      <c r="B45" s="47"/>
      <c r="C45" s="46" t="s">
        <v>84</v>
      </c>
      <c r="D45" s="47"/>
      <c r="E45" s="48">
        <v>582543</v>
      </c>
      <c r="F45" s="49">
        <v>364838</v>
      </c>
      <c r="G45" s="48">
        <v>611208</v>
      </c>
      <c r="H45" s="50">
        <v>385085</v>
      </c>
      <c r="I45" s="68">
        <v>537119</v>
      </c>
      <c r="J45" s="49">
        <v>329233</v>
      </c>
      <c r="K45" s="48">
        <v>470353</v>
      </c>
      <c r="L45" s="49">
        <v>282706</v>
      </c>
      <c r="M45" s="58">
        <v>455400</v>
      </c>
      <c r="N45" s="49">
        <v>272346</v>
      </c>
      <c r="O45" s="48">
        <v>420906</v>
      </c>
      <c r="P45" s="49">
        <v>263618</v>
      </c>
      <c r="Q45" s="48">
        <v>436356</v>
      </c>
      <c r="R45" s="50">
        <v>278614</v>
      </c>
      <c r="S45" s="52" t="s">
        <v>85</v>
      </c>
      <c r="T45" s="53" t="s">
        <v>86</v>
      </c>
      <c r="U45" s="54">
        <v>406765</v>
      </c>
      <c r="V45" s="55">
        <v>266924</v>
      </c>
      <c r="W45" s="54">
        <v>438526</v>
      </c>
      <c r="X45" s="55">
        <v>277579</v>
      </c>
      <c r="Y45" s="54">
        <v>447371</v>
      </c>
      <c r="Z45" s="55">
        <v>282576</v>
      </c>
      <c r="AA45" s="54">
        <v>405040</v>
      </c>
      <c r="AB45" s="55">
        <v>261022</v>
      </c>
      <c r="AC45" s="54">
        <v>362452</v>
      </c>
      <c r="AD45" s="55">
        <v>226763</v>
      </c>
      <c r="AE45" s="54">
        <v>385571</v>
      </c>
      <c r="AF45" s="55">
        <v>207737</v>
      </c>
      <c r="AG45" s="54">
        <v>366518</v>
      </c>
      <c r="AH45" s="55">
        <v>211145</v>
      </c>
      <c r="AI45" s="54">
        <v>382861</v>
      </c>
      <c r="AJ45" s="55">
        <v>225079</v>
      </c>
      <c r="AK45" s="54">
        <v>406317</v>
      </c>
      <c r="AL45" s="55">
        <v>227570</v>
      </c>
      <c r="AM45" s="54" t="s">
        <v>87</v>
      </c>
      <c r="AN45" s="56" t="s">
        <v>88</v>
      </c>
      <c r="AO45" s="54">
        <v>395568</v>
      </c>
      <c r="AP45" s="55">
        <v>243904</v>
      </c>
      <c r="AQ45" s="54">
        <v>424566</v>
      </c>
      <c r="AR45" s="55">
        <v>259068</v>
      </c>
      <c r="AS45" s="54">
        <v>457607</v>
      </c>
      <c r="AT45" s="55">
        <v>250208</v>
      </c>
      <c r="AU45" s="54">
        <v>415897</v>
      </c>
      <c r="AV45" s="55">
        <v>223856</v>
      </c>
      <c r="AW45" s="54">
        <v>460463</v>
      </c>
      <c r="AX45" s="55">
        <v>219769</v>
      </c>
      <c r="AY45" s="54">
        <v>424375</v>
      </c>
      <c r="AZ45" s="55">
        <v>194725</v>
      </c>
      <c r="BA45" s="54">
        <v>382157</v>
      </c>
      <c r="BB45" s="55">
        <v>187223</v>
      </c>
      <c r="BC45" s="52">
        <v>359103</v>
      </c>
      <c r="BD45" s="53">
        <v>197381</v>
      </c>
      <c r="BE45" s="54">
        <v>368454</v>
      </c>
      <c r="BF45" s="55">
        <v>215192</v>
      </c>
      <c r="BG45" s="54">
        <v>416178</v>
      </c>
      <c r="BH45" s="55">
        <v>255981</v>
      </c>
      <c r="BI45" s="54" t="s">
        <v>89</v>
      </c>
      <c r="BJ45" s="55" t="s">
        <v>90</v>
      </c>
      <c r="BK45" s="54">
        <v>513962</v>
      </c>
      <c r="BL45" s="55">
        <v>273928</v>
      </c>
      <c r="BM45" s="54">
        <v>498695</v>
      </c>
      <c r="BN45" s="55">
        <v>256540</v>
      </c>
      <c r="BO45" s="54">
        <v>417935</v>
      </c>
      <c r="BP45" s="55">
        <v>216428</v>
      </c>
      <c r="BQ45" s="54">
        <v>431821</v>
      </c>
      <c r="BR45" s="55">
        <v>254528</v>
      </c>
      <c r="BS45" s="54">
        <v>466403</v>
      </c>
      <c r="BT45" s="55">
        <v>277773</v>
      </c>
      <c r="BU45" s="54">
        <v>436990</v>
      </c>
      <c r="BV45" s="55">
        <v>288173</v>
      </c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</row>
    <row r="46" spans="1:137" s="67" customFormat="1" ht="8.25">
      <c r="A46" s="45"/>
      <c r="B46" s="47"/>
      <c r="C46" s="47" t="s">
        <v>60</v>
      </c>
      <c r="D46" s="47" t="s">
        <v>91</v>
      </c>
      <c r="E46" s="48"/>
      <c r="F46" s="49"/>
      <c r="G46" s="48"/>
      <c r="H46" s="50"/>
      <c r="I46" s="68"/>
      <c r="J46" s="49"/>
      <c r="K46" s="48"/>
      <c r="L46" s="49"/>
      <c r="M46" s="58"/>
      <c r="N46" s="49"/>
      <c r="O46" s="48">
        <v>75760</v>
      </c>
      <c r="P46" s="49">
        <v>42813</v>
      </c>
      <c r="Q46" s="48">
        <v>91952</v>
      </c>
      <c r="R46" s="50">
        <v>50949</v>
      </c>
      <c r="S46" s="52">
        <v>69368</v>
      </c>
      <c r="T46" s="53">
        <v>42372</v>
      </c>
      <c r="U46" s="54">
        <v>74005</v>
      </c>
      <c r="V46" s="55">
        <v>47399</v>
      </c>
      <c r="W46" s="54">
        <v>99842</v>
      </c>
      <c r="X46" s="55">
        <v>49298</v>
      </c>
      <c r="Y46" s="54">
        <v>96146</v>
      </c>
      <c r="Z46" s="55">
        <v>47362</v>
      </c>
      <c r="AA46" s="54">
        <v>106737</v>
      </c>
      <c r="AB46" s="55">
        <v>47830</v>
      </c>
      <c r="AC46" s="54">
        <v>84973</v>
      </c>
      <c r="AD46" s="55">
        <v>46357</v>
      </c>
      <c r="AE46" s="54">
        <v>102657</v>
      </c>
      <c r="AF46" s="55">
        <v>35445</v>
      </c>
      <c r="AG46" s="54">
        <v>103176</v>
      </c>
      <c r="AH46" s="55">
        <v>36559</v>
      </c>
      <c r="AI46" s="54">
        <v>110770</v>
      </c>
      <c r="AJ46" s="55">
        <v>43924</v>
      </c>
      <c r="AK46" s="54">
        <v>100148</v>
      </c>
      <c r="AL46" s="55">
        <v>40270</v>
      </c>
      <c r="AM46" s="54" t="s">
        <v>92</v>
      </c>
      <c r="AN46" s="56" t="s">
        <v>93</v>
      </c>
      <c r="AO46" s="54">
        <v>93198</v>
      </c>
      <c r="AP46" s="55">
        <v>40271</v>
      </c>
      <c r="AQ46" s="54">
        <v>111407</v>
      </c>
      <c r="AR46" s="55">
        <v>35971</v>
      </c>
      <c r="AS46" s="54">
        <v>130329</v>
      </c>
      <c r="AT46" s="55">
        <v>33688</v>
      </c>
      <c r="AU46" s="54">
        <v>102822</v>
      </c>
      <c r="AV46" s="55">
        <v>31428</v>
      </c>
      <c r="AW46" s="54">
        <v>126080</v>
      </c>
      <c r="AX46" s="55">
        <v>35139</v>
      </c>
      <c r="AY46" s="54">
        <v>134425</v>
      </c>
      <c r="AZ46" s="55">
        <v>32802</v>
      </c>
      <c r="BA46" s="54">
        <v>124412</v>
      </c>
      <c r="BB46" s="55">
        <v>24820</v>
      </c>
      <c r="BC46" s="52">
        <v>97254</v>
      </c>
      <c r="BD46" s="53">
        <v>21083</v>
      </c>
      <c r="BE46" s="54">
        <v>94286</v>
      </c>
      <c r="BF46" s="55">
        <v>23324</v>
      </c>
      <c r="BG46" s="54">
        <v>104122</v>
      </c>
      <c r="BH46" s="55">
        <v>28256</v>
      </c>
      <c r="BI46" s="54" t="s">
        <v>94</v>
      </c>
      <c r="BJ46" s="55" t="s">
        <v>95</v>
      </c>
      <c r="BK46" s="54">
        <v>163303</v>
      </c>
      <c r="BL46" s="55">
        <v>55364</v>
      </c>
      <c r="BM46" s="54">
        <v>151652</v>
      </c>
      <c r="BN46" s="55">
        <v>48086</v>
      </c>
      <c r="BO46" s="54">
        <v>127735</v>
      </c>
      <c r="BP46" s="55">
        <v>36330</v>
      </c>
      <c r="BQ46" s="54">
        <v>130912</v>
      </c>
      <c r="BR46" s="55">
        <v>53359</v>
      </c>
      <c r="BS46" s="54">
        <v>142570</v>
      </c>
      <c r="BT46" s="55">
        <v>55873</v>
      </c>
      <c r="BU46" s="54">
        <v>148227</v>
      </c>
      <c r="BV46" s="55">
        <v>67762</v>
      </c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</row>
    <row r="47" spans="1:137" s="67" customFormat="1" ht="9" customHeight="1">
      <c r="A47" s="45"/>
      <c r="B47" s="47"/>
      <c r="C47" s="47" t="s">
        <v>68</v>
      </c>
      <c r="D47" s="47" t="s">
        <v>96</v>
      </c>
      <c r="E47" s="48"/>
      <c r="F47" s="49"/>
      <c r="G47" s="48"/>
      <c r="H47" s="50"/>
      <c r="I47" s="68"/>
      <c r="J47" s="49"/>
      <c r="K47" s="48"/>
      <c r="L47" s="49"/>
      <c r="M47" s="58"/>
      <c r="N47" s="49"/>
      <c r="O47" s="48">
        <v>345146</v>
      </c>
      <c r="P47" s="49">
        <v>220805</v>
      </c>
      <c r="Q47" s="48">
        <v>344405</v>
      </c>
      <c r="R47" s="50">
        <v>227666</v>
      </c>
      <c r="S47" s="52">
        <v>340705</v>
      </c>
      <c r="T47" s="53">
        <v>220753</v>
      </c>
      <c r="U47" s="54">
        <v>332760</v>
      </c>
      <c r="V47" s="55">
        <v>219525</v>
      </c>
      <c r="W47" s="69">
        <v>338684</v>
      </c>
      <c r="X47" s="70">
        <v>228281</v>
      </c>
      <c r="Y47" s="69">
        <v>351225</v>
      </c>
      <c r="Z47" s="70">
        <v>235214</v>
      </c>
      <c r="AA47" s="69">
        <v>298303</v>
      </c>
      <c r="AB47" s="70">
        <v>213192</v>
      </c>
      <c r="AC47" s="69">
        <v>277479</v>
      </c>
      <c r="AD47" s="70">
        <v>180406</v>
      </c>
      <c r="AE47" s="69">
        <v>282914</v>
      </c>
      <c r="AF47" s="70">
        <v>172292</v>
      </c>
      <c r="AG47" s="69">
        <v>263342</v>
      </c>
      <c r="AH47" s="70">
        <v>174586</v>
      </c>
      <c r="AI47" s="69">
        <v>272091</v>
      </c>
      <c r="AJ47" s="70">
        <v>181155</v>
      </c>
      <c r="AK47" s="69">
        <v>306169</v>
      </c>
      <c r="AL47" s="70">
        <v>187300</v>
      </c>
      <c r="AM47" s="69" t="s">
        <v>97</v>
      </c>
      <c r="AN47" s="71" t="s">
        <v>98</v>
      </c>
      <c r="AO47" s="69">
        <v>302370</v>
      </c>
      <c r="AP47" s="70">
        <v>203633</v>
      </c>
      <c r="AQ47" s="69">
        <v>313159</v>
      </c>
      <c r="AR47" s="70">
        <v>223097</v>
      </c>
      <c r="AS47" s="69">
        <v>327278</v>
      </c>
      <c r="AT47" s="70">
        <v>216520</v>
      </c>
      <c r="AU47" s="69">
        <v>313075</v>
      </c>
      <c r="AV47" s="70">
        <v>192428</v>
      </c>
      <c r="AW47" s="69">
        <v>334383</v>
      </c>
      <c r="AX47" s="70">
        <v>184630</v>
      </c>
      <c r="AY47" s="69">
        <v>289950</v>
      </c>
      <c r="AZ47" s="70">
        <v>161923</v>
      </c>
      <c r="BA47" s="69">
        <v>257745</v>
      </c>
      <c r="BB47" s="70">
        <v>162403</v>
      </c>
      <c r="BC47" s="72">
        <v>261849</v>
      </c>
      <c r="BD47" s="73">
        <v>176298</v>
      </c>
      <c r="BE47" s="69">
        <v>274168</v>
      </c>
      <c r="BF47" s="70">
        <v>191868</v>
      </c>
      <c r="BG47" s="69">
        <v>312056</v>
      </c>
      <c r="BH47" s="70">
        <v>227725</v>
      </c>
      <c r="BI47" s="69" t="s">
        <v>99</v>
      </c>
      <c r="BJ47" s="70" t="s">
        <v>100</v>
      </c>
      <c r="BK47" s="69">
        <v>350659</v>
      </c>
      <c r="BL47" s="70">
        <v>218564</v>
      </c>
      <c r="BM47" s="69">
        <v>347043</v>
      </c>
      <c r="BN47" s="70">
        <v>208454</v>
      </c>
      <c r="BO47" s="69">
        <v>290200</v>
      </c>
      <c r="BP47" s="70">
        <v>180098</v>
      </c>
      <c r="BQ47" s="69">
        <v>300909</v>
      </c>
      <c r="BR47" s="70">
        <v>201169</v>
      </c>
      <c r="BS47" s="69">
        <v>323833</v>
      </c>
      <c r="BT47" s="70">
        <v>221900</v>
      </c>
      <c r="BU47" s="69">
        <v>288763</v>
      </c>
      <c r="BV47" s="70">
        <v>220411</v>
      </c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</row>
    <row r="48" spans="1:137" s="67" customFormat="1" ht="8.25">
      <c r="A48" s="74">
        <v>2</v>
      </c>
      <c r="B48" s="75" t="s">
        <v>101</v>
      </c>
      <c r="C48" s="75"/>
      <c r="D48" s="76"/>
      <c r="E48" s="77">
        <v>76889</v>
      </c>
      <c r="F48" s="78">
        <v>33169</v>
      </c>
      <c r="G48" s="77">
        <v>45265</v>
      </c>
      <c r="H48" s="79">
        <v>29166</v>
      </c>
      <c r="I48" s="80">
        <v>51209</v>
      </c>
      <c r="J48" s="78">
        <v>28105</v>
      </c>
      <c r="K48" s="77">
        <v>46729</v>
      </c>
      <c r="L48" s="78">
        <v>24464</v>
      </c>
      <c r="M48" s="51">
        <v>44291</v>
      </c>
      <c r="N48" s="78">
        <v>22545</v>
      </c>
      <c r="O48" s="77">
        <v>44200</v>
      </c>
      <c r="P48" s="78">
        <v>26922</v>
      </c>
      <c r="Q48" s="77">
        <v>48625</v>
      </c>
      <c r="R48" s="79">
        <v>29353</v>
      </c>
      <c r="S48" s="81" t="s">
        <v>102</v>
      </c>
      <c r="T48" s="82" t="s">
        <v>103</v>
      </c>
      <c r="U48" s="83">
        <v>45090</v>
      </c>
      <c r="V48" s="84">
        <v>24693</v>
      </c>
      <c r="W48" s="54">
        <v>44200</v>
      </c>
      <c r="X48" s="55">
        <v>26705</v>
      </c>
      <c r="Y48" s="54">
        <v>45525</v>
      </c>
      <c r="Z48" s="55">
        <v>24441</v>
      </c>
      <c r="AA48" s="54">
        <v>38003</v>
      </c>
      <c r="AB48" s="55">
        <v>21169</v>
      </c>
      <c r="AC48" s="54">
        <v>35149</v>
      </c>
      <c r="AD48" s="55">
        <v>18315</v>
      </c>
      <c r="AE48" s="54">
        <v>36932</v>
      </c>
      <c r="AF48" s="55">
        <v>17422</v>
      </c>
      <c r="AG48" s="54">
        <v>36128</v>
      </c>
      <c r="AH48" s="55">
        <v>17702</v>
      </c>
      <c r="AI48" s="54">
        <v>36821</v>
      </c>
      <c r="AJ48" s="55">
        <v>19355</v>
      </c>
      <c r="AK48" s="54">
        <v>47294</v>
      </c>
      <c r="AL48" s="55">
        <v>20661</v>
      </c>
      <c r="AM48" s="54" t="s">
        <v>104</v>
      </c>
      <c r="AN48" s="56" t="s">
        <v>105</v>
      </c>
      <c r="AO48" s="54">
        <v>43269</v>
      </c>
      <c r="AP48" s="55">
        <v>23246</v>
      </c>
      <c r="AQ48" s="54">
        <v>42161</v>
      </c>
      <c r="AR48" s="55">
        <v>25059</v>
      </c>
      <c r="AS48" s="54">
        <v>64564</v>
      </c>
      <c r="AT48" s="55">
        <v>25397</v>
      </c>
      <c r="AU48" s="54">
        <v>60997</v>
      </c>
      <c r="AV48" s="55">
        <v>26008</v>
      </c>
      <c r="AW48" s="54">
        <v>65289</v>
      </c>
      <c r="AX48" s="55">
        <v>22361</v>
      </c>
      <c r="AY48" s="54">
        <v>60946</v>
      </c>
      <c r="AZ48" s="55">
        <v>18990</v>
      </c>
      <c r="BA48" s="54">
        <v>61249</v>
      </c>
      <c r="BB48" s="55">
        <v>18172</v>
      </c>
      <c r="BC48" s="52">
        <v>57684</v>
      </c>
      <c r="BD48" s="53">
        <v>19429</v>
      </c>
      <c r="BE48" s="54">
        <v>60768</v>
      </c>
      <c r="BF48" s="55">
        <v>20408</v>
      </c>
      <c r="BG48" s="54">
        <v>66938</v>
      </c>
      <c r="BH48" s="55">
        <v>22466</v>
      </c>
      <c r="BI48" s="54" t="s">
        <v>106</v>
      </c>
      <c r="BJ48" s="55" t="s">
        <v>107</v>
      </c>
      <c r="BK48" s="54">
        <v>121019</v>
      </c>
      <c r="BL48" s="55">
        <v>20854</v>
      </c>
      <c r="BM48" s="54">
        <v>119831</v>
      </c>
      <c r="BN48" s="55">
        <v>19832</v>
      </c>
      <c r="BO48" s="54">
        <v>97560</v>
      </c>
      <c r="BP48" s="55">
        <v>17966</v>
      </c>
      <c r="BQ48" s="54">
        <v>82950</v>
      </c>
      <c r="BR48" s="55">
        <v>15301</v>
      </c>
      <c r="BS48" s="54">
        <v>111452</v>
      </c>
      <c r="BT48" s="55">
        <v>19675</v>
      </c>
      <c r="BU48" s="54">
        <v>111877</v>
      </c>
      <c r="BV48" s="55">
        <v>20100</v>
      </c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</row>
    <row r="49" spans="1:137" s="67" customFormat="1" ht="8.25">
      <c r="A49" s="85"/>
      <c r="B49" s="86"/>
      <c r="C49" s="86"/>
      <c r="D49" s="86"/>
      <c r="E49" s="87"/>
      <c r="F49" s="88"/>
      <c r="G49" s="87"/>
      <c r="H49" s="89"/>
      <c r="I49" s="90"/>
      <c r="J49" s="88"/>
      <c r="K49" s="87"/>
      <c r="L49" s="88"/>
      <c r="M49" s="91"/>
      <c r="N49" s="88"/>
      <c r="O49" s="87"/>
      <c r="P49" s="88"/>
      <c r="Q49" s="87"/>
      <c r="R49" s="89"/>
      <c r="S49" s="72"/>
      <c r="T49" s="73"/>
      <c r="U49" s="69"/>
      <c r="V49" s="70"/>
      <c r="W49" s="69"/>
      <c r="X49" s="70"/>
      <c r="Y49" s="69"/>
      <c r="Z49" s="70"/>
      <c r="AA49" s="69"/>
      <c r="AB49" s="70"/>
      <c r="AC49" s="69"/>
      <c r="AD49" s="70"/>
      <c r="AE49" s="69"/>
      <c r="AF49" s="70"/>
      <c r="AG49" s="69"/>
      <c r="AH49" s="70"/>
      <c r="AI49" s="69"/>
      <c r="AJ49" s="70"/>
      <c r="AK49" s="69"/>
      <c r="AL49" s="70"/>
      <c r="AM49" s="69"/>
      <c r="AN49" s="71"/>
      <c r="AO49" s="69"/>
      <c r="AP49" s="70"/>
      <c r="AQ49" s="69"/>
      <c r="AR49" s="70"/>
      <c r="AS49" s="69"/>
      <c r="AT49" s="70"/>
      <c r="AU49" s="69"/>
      <c r="AV49" s="70"/>
      <c r="AW49" s="69"/>
      <c r="AX49" s="70"/>
      <c r="AY49" s="69"/>
      <c r="AZ49" s="70"/>
      <c r="BA49" s="69"/>
      <c r="BB49" s="70"/>
      <c r="BC49" s="72"/>
      <c r="BD49" s="73"/>
      <c r="BE49" s="69"/>
      <c r="BF49" s="70"/>
      <c r="BG49" s="69"/>
      <c r="BH49" s="70"/>
      <c r="BI49" s="69"/>
      <c r="BJ49" s="70"/>
      <c r="BK49" s="69"/>
      <c r="BL49" s="70"/>
      <c r="BM49" s="69"/>
      <c r="BN49" s="70"/>
      <c r="BO49" s="69"/>
      <c r="BP49" s="70"/>
      <c r="BQ49" s="69"/>
      <c r="BR49" s="70"/>
      <c r="BS49" s="69"/>
      <c r="BT49" s="70"/>
      <c r="BU49" s="69"/>
      <c r="BV49" s="70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</row>
    <row r="50" spans="1:137" s="67" customFormat="1" ht="10.5" customHeight="1">
      <c r="A50" s="92">
        <v>3</v>
      </c>
      <c r="B50" s="93" t="s">
        <v>108</v>
      </c>
      <c r="C50" s="94"/>
      <c r="D50" s="94"/>
      <c r="E50" s="95">
        <v>15369</v>
      </c>
      <c r="F50" s="96">
        <v>3250</v>
      </c>
      <c r="G50" s="95">
        <v>19527</v>
      </c>
      <c r="H50" s="97">
        <v>4162</v>
      </c>
      <c r="I50" s="98">
        <v>14672</v>
      </c>
      <c r="J50" s="96">
        <v>3300</v>
      </c>
      <c r="K50" s="95">
        <v>22029</v>
      </c>
      <c r="L50" s="96">
        <v>5712</v>
      </c>
      <c r="M50" s="99">
        <v>21054</v>
      </c>
      <c r="N50" s="96">
        <v>6361</v>
      </c>
      <c r="O50" s="95">
        <v>18149</v>
      </c>
      <c r="P50" s="96">
        <v>8146</v>
      </c>
      <c r="Q50" s="95">
        <v>16160</v>
      </c>
      <c r="R50" s="97">
        <v>6752</v>
      </c>
      <c r="S50" s="100" t="s">
        <v>109</v>
      </c>
      <c r="T50" s="101" t="s">
        <v>110</v>
      </c>
      <c r="U50" s="102">
        <v>5511</v>
      </c>
      <c r="V50" s="103">
        <v>5511</v>
      </c>
      <c r="W50" s="102">
        <v>5270</v>
      </c>
      <c r="X50" s="103">
        <v>5270</v>
      </c>
      <c r="Y50" s="102">
        <v>4701</v>
      </c>
      <c r="Z50" s="103">
        <v>4701</v>
      </c>
      <c r="AA50" s="102">
        <v>4714</v>
      </c>
      <c r="AB50" s="103">
        <v>4714</v>
      </c>
      <c r="AC50" s="102">
        <v>4565</v>
      </c>
      <c r="AD50" s="103">
        <v>4565</v>
      </c>
      <c r="AE50" s="102">
        <v>3140</v>
      </c>
      <c r="AF50" s="103">
        <v>3140</v>
      </c>
      <c r="AG50" s="102">
        <v>3118</v>
      </c>
      <c r="AH50" s="103">
        <v>3118</v>
      </c>
      <c r="AI50" s="102">
        <v>2442</v>
      </c>
      <c r="AJ50" s="103">
        <v>2442</v>
      </c>
      <c r="AK50" s="102">
        <v>2812</v>
      </c>
      <c r="AL50" s="103">
        <v>2812</v>
      </c>
      <c r="AM50" s="102" t="s">
        <v>111</v>
      </c>
      <c r="AN50" s="104" t="s">
        <v>111</v>
      </c>
      <c r="AO50" s="102">
        <v>4441</v>
      </c>
      <c r="AP50" s="103">
        <v>4441</v>
      </c>
      <c r="AQ50" s="102">
        <v>2727</v>
      </c>
      <c r="AR50" s="103">
        <v>2727</v>
      </c>
      <c r="AS50" s="102">
        <v>2834</v>
      </c>
      <c r="AT50" s="103">
        <v>2834</v>
      </c>
      <c r="AU50" s="102">
        <v>2607</v>
      </c>
      <c r="AV50" s="103">
        <v>2607</v>
      </c>
      <c r="AW50" s="102">
        <v>2959</v>
      </c>
      <c r="AX50" s="103">
        <v>2959</v>
      </c>
      <c r="AY50" s="102">
        <v>3100</v>
      </c>
      <c r="AZ50" s="103">
        <v>3100</v>
      </c>
      <c r="BA50" s="102">
        <v>2918</v>
      </c>
      <c r="BB50" s="103">
        <v>2918</v>
      </c>
      <c r="BC50" s="100">
        <v>3139</v>
      </c>
      <c r="BD50" s="101">
        <v>3139</v>
      </c>
      <c r="BE50" s="102">
        <v>3239</v>
      </c>
      <c r="BF50" s="103">
        <v>3239</v>
      </c>
      <c r="BG50" s="102">
        <v>4077</v>
      </c>
      <c r="BH50" s="103">
        <v>4077</v>
      </c>
      <c r="BI50" s="102">
        <v>2990</v>
      </c>
      <c r="BJ50" s="103">
        <v>2990</v>
      </c>
      <c r="BK50" s="102">
        <v>1881</v>
      </c>
      <c r="BL50" s="103">
        <v>1881</v>
      </c>
      <c r="BM50" s="102">
        <v>5114</v>
      </c>
      <c r="BN50" s="103">
        <v>5114</v>
      </c>
      <c r="BO50" s="102">
        <v>3839</v>
      </c>
      <c r="BP50" s="103">
        <v>3839</v>
      </c>
      <c r="BQ50" s="102">
        <v>1772</v>
      </c>
      <c r="BR50" s="103">
        <v>1772</v>
      </c>
      <c r="BS50" s="102">
        <v>1987</v>
      </c>
      <c r="BT50" s="103">
        <v>1987</v>
      </c>
      <c r="BU50" s="102">
        <v>1580</v>
      </c>
      <c r="BV50" s="103">
        <v>1580</v>
      </c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</row>
    <row r="51" spans="1:137" s="67" customFormat="1" ht="8.25">
      <c r="A51" s="45">
        <v>4</v>
      </c>
      <c r="B51" s="46" t="s">
        <v>112</v>
      </c>
      <c r="C51" s="47"/>
      <c r="D51" s="47"/>
      <c r="E51" s="48"/>
      <c r="F51" s="49"/>
      <c r="G51" s="48"/>
      <c r="H51" s="50"/>
      <c r="I51" s="68"/>
      <c r="J51" s="49"/>
      <c r="K51" s="48"/>
      <c r="L51" s="49"/>
      <c r="M51" s="58"/>
      <c r="N51" s="49"/>
      <c r="O51" s="48"/>
      <c r="P51" s="49"/>
      <c r="Q51" s="48"/>
      <c r="R51" s="50"/>
      <c r="S51" s="52"/>
      <c r="T51" s="53"/>
      <c r="U51" s="54"/>
      <c r="V51" s="55"/>
      <c r="W51" s="54"/>
      <c r="X51" s="55"/>
      <c r="Y51" s="54"/>
      <c r="Z51" s="55"/>
      <c r="AA51" s="54"/>
      <c r="AB51" s="55"/>
      <c r="AC51" s="54"/>
      <c r="AD51" s="55"/>
      <c r="AE51" s="54"/>
      <c r="AF51" s="55"/>
      <c r="AG51" s="54"/>
      <c r="AH51" s="55"/>
      <c r="AI51" s="54"/>
      <c r="AJ51" s="55"/>
      <c r="AK51" s="54"/>
      <c r="AL51" s="55"/>
      <c r="AM51" s="54"/>
      <c r="AN51" s="56"/>
      <c r="AO51" s="54"/>
      <c r="AP51" s="55"/>
      <c r="AQ51" s="54"/>
      <c r="AR51" s="55"/>
      <c r="AS51" s="54"/>
      <c r="AT51" s="55"/>
      <c r="AU51" s="54"/>
      <c r="AV51" s="55"/>
      <c r="AW51" s="54"/>
      <c r="AX51" s="55"/>
      <c r="AY51" s="54"/>
      <c r="AZ51" s="55"/>
      <c r="BA51" s="54"/>
      <c r="BB51" s="55"/>
      <c r="BC51" s="52"/>
      <c r="BD51" s="53"/>
      <c r="BE51" s="54"/>
      <c r="BF51" s="55"/>
      <c r="BG51" s="54"/>
      <c r="BH51" s="55"/>
      <c r="BI51" s="54"/>
      <c r="BJ51" s="55"/>
      <c r="BK51" s="54"/>
      <c r="BL51" s="55"/>
      <c r="BM51" s="54"/>
      <c r="BN51" s="55"/>
      <c r="BO51" s="54"/>
      <c r="BP51" s="55"/>
      <c r="BQ51" s="54"/>
      <c r="BR51" s="55"/>
      <c r="BS51" s="54"/>
      <c r="BT51" s="55"/>
      <c r="BU51" s="54"/>
      <c r="BV51" s="55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</row>
    <row r="52" spans="1:137" s="67" customFormat="1" ht="8.25">
      <c r="A52" s="45"/>
      <c r="B52" s="47"/>
      <c r="C52" s="47" t="s">
        <v>60</v>
      </c>
      <c r="D52" s="47" t="s">
        <v>113</v>
      </c>
      <c r="E52" s="48">
        <v>66259</v>
      </c>
      <c r="F52" s="49">
        <v>53822</v>
      </c>
      <c r="G52" s="48">
        <v>61549</v>
      </c>
      <c r="H52" s="50">
        <v>48771</v>
      </c>
      <c r="I52" s="68">
        <v>68521</v>
      </c>
      <c r="J52" s="49">
        <v>51989</v>
      </c>
      <c r="K52" s="48">
        <v>69628</v>
      </c>
      <c r="L52" s="49">
        <v>54328</v>
      </c>
      <c r="M52" s="58">
        <v>63712</v>
      </c>
      <c r="N52" s="49">
        <v>51275</v>
      </c>
      <c r="O52" s="48">
        <v>72060</v>
      </c>
      <c r="P52" s="49">
        <v>57040</v>
      </c>
      <c r="Q52" s="48">
        <v>90898</v>
      </c>
      <c r="R52" s="50">
        <v>76927</v>
      </c>
      <c r="S52" s="52" t="s">
        <v>114</v>
      </c>
      <c r="T52" s="53" t="s">
        <v>115</v>
      </c>
      <c r="U52" s="54">
        <v>68493</v>
      </c>
      <c r="V52" s="55">
        <v>55109</v>
      </c>
      <c r="W52" s="54">
        <v>69681</v>
      </c>
      <c r="X52" s="55">
        <v>56022</v>
      </c>
      <c r="Y52" s="54">
        <v>69348</v>
      </c>
      <c r="Z52" s="55">
        <v>56710</v>
      </c>
      <c r="AA52" s="54">
        <v>63033</v>
      </c>
      <c r="AB52" s="55">
        <v>53620</v>
      </c>
      <c r="AC52" s="54">
        <v>58963</v>
      </c>
      <c r="AD52" s="55">
        <v>44957</v>
      </c>
      <c r="AE52" s="54">
        <v>57087</v>
      </c>
      <c r="AF52" s="55">
        <v>46965</v>
      </c>
      <c r="AG52" s="54">
        <v>56911</v>
      </c>
      <c r="AH52" s="55">
        <v>49780</v>
      </c>
      <c r="AI52" s="54">
        <v>51912</v>
      </c>
      <c r="AJ52" s="55">
        <v>45788</v>
      </c>
      <c r="AK52" s="54">
        <v>52993</v>
      </c>
      <c r="AL52" s="55">
        <v>44263</v>
      </c>
      <c r="AM52" s="54" t="s">
        <v>116</v>
      </c>
      <c r="AN52" s="56" t="s">
        <v>117</v>
      </c>
      <c r="AO52" s="54">
        <v>54784</v>
      </c>
      <c r="AP52" s="55">
        <v>47567</v>
      </c>
      <c r="AQ52" s="54">
        <v>56710</v>
      </c>
      <c r="AR52" s="55">
        <v>49778</v>
      </c>
      <c r="AS52" s="54">
        <v>66261</v>
      </c>
      <c r="AT52" s="55">
        <v>58222</v>
      </c>
      <c r="AU52" s="54">
        <v>62170</v>
      </c>
      <c r="AV52" s="55">
        <v>56494</v>
      </c>
      <c r="AW52" s="54">
        <v>66373</v>
      </c>
      <c r="AX52" s="55">
        <v>58291</v>
      </c>
      <c r="AY52" s="54">
        <v>66844</v>
      </c>
      <c r="AZ52" s="55">
        <v>60693</v>
      </c>
      <c r="BA52" s="54">
        <v>71008</v>
      </c>
      <c r="BB52" s="55">
        <v>61667</v>
      </c>
      <c r="BC52" s="52">
        <v>52746</v>
      </c>
      <c r="BD52" s="53">
        <v>46122</v>
      </c>
      <c r="BE52" s="54">
        <v>58023</v>
      </c>
      <c r="BF52" s="55">
        <v>49292</v>
      </c>
      <c r="BG52" s="54">
        <v>66905</v>
      </c>
      <c r="BH52" s="55">
        <v>56437</v>
      </c>
      <c r="BI52" s="54" t="s">
        <v>118</v>
      </c>
      <c r="BJ52" s="55" t="s">
        <v>119</v>
      </c>
      <c r="BK52" s="54">
        <v>57497</v>
      </c>
      <c r="BL52" s="55">
        <v>50005</v>
      </c>
      <c r="BM52" s="54">
        <v>60244</v>
      </c>
      <c r="BN52" s="55">
        <v>54739</v>
      </c>
      <c r="BO52" s="54">
        <v>59708</v>
      </c>
      <c r="BP52" s="55">
        <v>51381</v>
      </c>
      <c r="BQ52" s="54">
        <v>57936</v>
      </c>
      <c r="BR52" s="55">
        <v>48018</v>
      </c>
      <c r="BS52" s="54">
        <v>58712</v>
      </c>
      <c r="BT52" s="55">
        <v>49210</v>
      </c>
      <c r="BU52" s="54">
        <v>56694</v>
      </c>
      <c r="BV52" s="55">
        <v>48035</v>
      </c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</row>
    <row r="53" spans="1:137" s="67" customFormat="1" ht="8.25">
      <c r="A53" s="45"/>
      <c r="B53" s="47"/>
      <c r="C53" s="47" t="s">
        <v>68</v>
      </c>
      <c r="D53" s="47" t="s">
        <v>120</v>
      </c>
      <c r="E53" s="48">
        <v>37987</v>
      </c>
      <c r="F53" s="49">
        <v>37987</v>
      </c>
      <c r="G53" s="48">
        <v>38494</v>
      </c>
      <c r="H53" s="50">
        <v>38494</v>
      </c>
      <c r="I53" s="68">
        <v>38605</v>
      </c>
      <c r="J53" s="49">
        <v>38605</v>
      </c>
      <c r="K53" s="48">
        <v>36534</v>
      </c>
      <c r="L53" s="49">
        <v>36534</v>
      </c>
      <c r="M53" s="58">
        <v>31346</v>
      </c>
      <c r="N53" s="49">
        <v>31346</v>
      </c>
      <c r="O53" s="48">
        <v>33335</v>
      </c>
      <c r="P53" s="49">
        <v>33335</v>
      </c>
      <c r="Q53" s="48">
        <v>37153</v>
      </c>
      <c r="R53" s="50">
        <v>37153</v>
      </c>
      <c r="S53" s="52" t="s">
        <v>121</v>
      </c>
      <c r="T53" s="53" t="s">
        <v>121</v>
      </c>
      <c r="U53" s="54">
        <v>29856</v>
      </c>
      <c r="V53" s="55">
        <v>29856</v>
      </c>
      <c r="W53" s="54">
        <v>33575</v>
      </c>
      <c r="X53" s="55">
        <v>33575</v>
      </c>
      <c r="Y53" s="54">
        <v>31699</v>
      </c>
      <c r="Z53" s="55">
        <v>31699</v>
      </c>
      <c r="AA53" s="54">
        <v>36783</v>
      </c>
      <c r="AB53" s="55">
        <v>36783</v>
      </c>
      <c r="AC53" s="54">
        <v>25152</v>
      </c>
      <c r="AD53" s="55">
        <v>25152</v>
      </c>
      <c r="AE53" s="54">
        <v>29769</v>
      </c>
      <c r="AF53" s="55">
        <v>29769</v>
      </c>
      <c r="AG53" s="54">
        <v>26744</v>
      </c>
      <c r="AH53" s="55">
        <v>26744</v>
      </c>
      <c r="AI53" s="54">
        <v>32665</v>
      </c>
      <c r="AJ53" s="55">
        <v>32665</v>
      </c>
      <c r="AK53" s="54">
        <v>24936</v>
      </c>
      <c r="AL53" s="55">
        <v>24936</v>
      </c>
      <c r="AM53" s="54" t="s">
        <v>122</v>
      </c>
      <c r="AN53" s="56" t="s">
        <v>122</v>
      </c>
      <c r="AO53" s="54">
        <v>35728</v>
      </c>
      <c r="AP53" s="55">
        <v>35728</v>
      </c>
      <c r="AQ53" s="54">
        <v>29887</v>
      </c>
      <c r="AR53" s="55">
        <v>29887</v>
      </c>
      <c r="AS53" s="54">
        <v>30167</v>
      </c>
      <c r="AT53" s="55">
        <v>30167</v>
      </c>
      <c r="AU53" s="54">
        <v>31398</v>
      </c>
      <c r="AV53" s="55">
        <v>31398</v>
      </c>
      <c r="AW53" s="54">
        <v>30253</v>
      </c>
      <c r="AX53" s="55">
        <v>30253</v>
      </c>
      <c r="AY53" s="54">
        <v>28015</v>
      </c>
      <c r="AZ53" s="55">
        <v>28015</v>
      </c>
      <c r="BA53" s="54">
        <v>15789</v>
      </c>
      <c r="BB53" s="55">
        <v>15789</v>
      </c>
      <c r="BC53" s="52">
        <v>16904</v>
      </c>
      <c r="BD53" s="53">
        <v>16904</v>
      </c>
      <c r="BE53" s="54">
        <v>14414</v>
      </c>
      <c r="BF53" s="55">
        <v>14414</v>
      </c>
      <c r="BG53" s="54">
        <v>19423</v>
      </c>
      <c r="BH53" s="55">
        <v>19423</v>
      </c>
      <c r="BI53" s="54" t="s">
        <v>123</v>
      </c>
      <c r="BJ53" s="55" t="s">
        <v>123</v>
      </c>
      <c r="BK53" s="54">
        <v>20896</v>
      </c>
      <c r="BL53" s="55">
        <v>20896</v>
      </c>
      <c r="BM53" s="54">
        <v>20499</v>
      </c>
      <c r="BN53" s="55">
        <v>20499</v>
      </c>
      <c r="BO53" s="54">
        <v>19704</v>
      </c>
      <c r="BP53" s="55">
        <v>19704</v>
      </c>
      <c r="BQ53" s="54">
        <v>17272</v>
      </c>
      <c r="BR53" s="55">
        <v>17272</v>
      </c>
      <c r="BS53" s="54">
        <v>21170</v>
      </c>
      <c r="BT53" s="55">
        <v>21170</v>
      </c>
      <c r="BU53" s="54">
        <v>16746</v>
      </c>
      <c r="BV53" s="55">
        <v>16746</v>
      </c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</row>
    <row r="54" spans="1:137" s="67" customFormat="1" ht="9" thickBot="1">
      <c r="A54" s="105"/>
      <c r="B54" s="106"/>
      <c r="C54" s="107" t="s">
        <v>76</v>
      </c>
      <c r="D54" s="108" t="s">
        <v>124</v>
      </c>
      <c r="E54" s="109">
        <v>10235</v>
      </c>
      <c r="F54" s="110">
        <v>6654</v>
      </c>
      <c r="G54" s="109">
        <v>6645</v>
      </c>
      <c r="H54" s="111">
        <v>4502</v>
      </c>
      <c r="I54" s="112">
        <v>8404</v>
      </c>
      <c r="J54" s="110">
        <v>4761</v>
      </c>
      <c r="K54" s="109">
        <v>6235</v>
      </c>
      <c r="L54" s="110">
        <v>3780</v>
      </c>
      <c r="M54" s="113">
        <v>6649</v>
      </c>
      <c r="N54" s="110">
        <v>5160</v>
      </c>
      <c r="O54" s="109">
        <v>7925</v>
      </c>
      <c r="P54" s="110">
        <v>5002</v>
      </c>
      <c r="Q54" s="109">
        <v>5597</v>
      </c>
      <c r="R54" s="111">
        <v>4869</v>
      </c>
      <c r="S54" s="114" t="s">
        <v>125</v>
      </c>
      <c r="T54" s="115" t="s">
        <v>126</v>
      </c>
      <c r="U54" s="116">
        <v>6050</v>
      </c>
      <c r="V54" s="117">
        <v>5611</v>
      </c>
      <c r="W54" s="116">
        <v>6616</v>
      </c>
      <c r="X54" s="117">
        <v>5324</v>
      </c>
      <c r="Y54" s="116">
        <v>5757</v>
      </c>
      <c r="Z54" s="117">
        <v>4506</v>
      </c>
      <c r="AA54" s="116">
        <v>6246</v>
      </c>
      <c r="AB54" s="117">
        <v>4827</v>
      </c>
      <c r="AC54" s="116">
        <v>6451</v>
      </c>
      <c r="AD54" s="117">
        <v>5343</v>
      </c>
      <c r="AE54" s="116">
        <v>7392</v>
      </c>
      <c r="AF54" s="117">
        <v>5496</v>
      </c>
      <c r="AG54" s="116">
        <v>6818</v>
      </c>
      <c r="AH54" s="117">
        <v>5291</v>
      </c>
      <c r="AI54" s="116">
        <v>5786</v>
      </c>
      <c r="AJ54" s="117">
        <v>4514</v>
      </c>
      <c r="AK54" s="116">
        <v>5524</v>
      </c>
      <c r="AL54" s="117">
        <v>4318</v>
      </c>
      <c r="AM54" s="116" t="s">
        <v>127</v>
      </c>
      <c r="AN54" s="118" t="s">
        <v>128</v>
      </c>
      <c r="AO54" s="116">
        <v>7334</v>
      </c>
      <c r="AP54" s="117">
        <v>5803</v>
      </c>
      <c r="AQ54" s="116">
        <v>8087</v>
      </c>
      <c r="AR54" s="117">
        <v>6282</v>
      </c>
      <c r="AS54" s="116">
        <v>8052</v>
      </c>
      <c r="AT54" s="117">
        <v>6236</v>
      </c>
      <c r="AU54" s="116">
        <v>12289</v>
      </c>
      <c r="AV54" s="117">
        <v>6015</v>
      </c>
      <c r="AW54" s="116">
        <v>12019</v>
      </c>
      <c r="AX54" s="117">
        <v>5103</v>
      </c>
      <c r="AY54" s="116">
        <v>5182</v>
      </c>
      <c r="AZ54" s="117">
        <v>4598</v>
      </c>
      <c r="BA54" s="116">
        <v>6385</v>
      </c>
      <c r="BB54" s="117">
        <v>4847</v>
      </c>
      <c r="BC54" s="114">
        <v>8224</v>
      </c>
      <c r="BD54" s="115">
        <v>6550</v>
      </c>
      <c r="BE54" s="116">
        <v>8168</v>
      </c>
      <c r="BF54" s="117">
        <v>5546</v>
      </c>
      <c r="BG54" s="116">
        <v>6967</v>
      </c>
      <c r="BH54" s="117">
        <v>5565</v>
      </c>
      <c r="BI54" s="116" t="s">
        <v>129</v>
      </c>
      <c r="BJ54" s="117" t="s">
        <v>130</v>
      </c>
      <c r="BK54" s="116">
        <v>9052</v>
      </c>
      <c r="BL54" s="117">
        <v>5510</v>
      </c>
      <c r="BM54" s="116">
        <v>9060</v>
      </c>
      <c r="BN54" s="117">
        <v>3340</v>
      </c>
      <c r="BO54" s="116">
        <v>3196</v>
      </c>
      <c r="BP54" s="117">
        <v>2751</v>
      </c>
      <c r="BQ54" s="116">
        <v>3022</v>
      </c>
      <c r="BR54" s="117">
        <v>2222</v>
      </c>
      <c r="BS54" s="116">
        <v>4865</v>
      </c>
      <c r="BT54" s="117">
        <v>2145</v>
      </c>
      <c r="BU54" s="116">
        <v>4315</v>
      </c>
      <c r="BV54" s="117">
        <v>2268</v>
      </c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</row>
    <row r="55" spans="1:137" s="67" customFormat="1" ht="12.75">
      <c r="A55" s="119"/>
      <c r="B55" s="120" t="s">
        <v>131</v>
      </c>
      <c r="C55" s="119"/>
      <c r="D55" s="119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</row>
    <row r="56" spans="1:137" s="67" customFormat="1" ht="12.75">
      <c r="A56" s="122"/>
      <c r="B56" s="123" t="s">
        <v>132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4"/>
      <c r="N56" s="122"/>
      <c r="O56" s="124"/>
      <c r="P56" s="122"/>
      <c r="Q56" s="124"/>
      <c r="R56" s="122"/>
      <c r="S56" s="122"/>
      <c r="T56" s="122"/>
      <c r="U56" s="122"/>
      <c r="V56" s="122"/>
      <c r="W56" s="122"/>
      <c r="X56" s="122"/>
      <c r="Y56" s="122"/>
      <c r="Z56" s="122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6"/>
      <c r="AR56" s="125"/>
      <c r="AS56" s="126"/>
      <c r="AT56" s="125"/>
      <c r="AU56" s="126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</row>
    <row r="57" spans="1:137" s="67" customFormat="1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2"/>
      <c r="BI57" s="53"/>
      <c r="BJ57" s="66"/>
      <c r="BK57" s="53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</row>
    <row r="58" spans="1:137" s="67" customFormat="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127"/>
      <c r="AQ58" s="2"/>
      <c r="AR58" s="2"/>
      <c r="AS58" s="2"/>
      <c r="AT58" s="127"/>
      <c r="AU58" s="2"/>
      <c r="AV58" s="2"/>
      <c r="AW58" s="2"/>
      <c r="AX58" s="127"/>
      <c r="AY58" s="2"/>
      <c r="AZ58" s="127"/>
      <c r="BA58" s="2"/>
      <c r="BB58" s="127"/>
      <c r="BC58" s="127"/>
      <c r="BD58" s="127"/>
      <c r="BE58" s="4"/>
      <c r="BF58" s="4"/>
      <c r="BG58" s="4"/>
      <c r="BH58" s="2"/>
      <c r="BI58" s="53"/>
      <c r="BJ58" s="66"/>
      <c r="BK58" s="53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</row>
    <row r="59" spans="1:137" s="67" customFormat="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127"/>
      <c r="AQ59" s="2"/>
      <c r="AR59" s="128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129"/>
      <c r="BJ59" s="66"/>
      <c r="BK59" s="129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</row>
    <row r="60" spans="1:13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130"/>
      <c r="AQ60" s="2"/>
      <c r="AR60" s="131"/>
      <c r="AS60" s="131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5"/>
      <c r="BJ60" s="2"/>
      <c r="BK60" s="5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</row>
    <row r="61" spans="1:135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130"/>
      <c r="AQ61" s="2"/>
      <c r="AR61" s="131"/>
      <c r="AS61" s="131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</row>
    <row r="62" spans="1:135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130"/>
      <c r="AQ62" s="2"/>
      <c r="AR62" s="131"/>
      <c r="AS62" s="131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</row>
    <row r="63" spans="1:133" ht="25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131"/>
      <c r="AS63" s="131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4"/>
      <c r="BI63" s="4"/>
      <c r="BJ63" s="4"/>
      <c r="BK63" s="2"/>
      <c r="BL63" s="132" t="s">
        <v>133</v>
      </c>
      <c r="BM63" s="132" t="s">
        <v>134</v>
      </c>
      <c r="BN63" s="132" t="s">
        <v>135</v>
      </c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</row>
    <row r="64" spans="1:13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131"/>
      <c r="AS64" s="131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4"/>
      <c r="BI64" s="4"/>
      <c r="BJ64" s="4"/>
      <c r="BK64" s="133" t="s">
        <v>136</v>
      </c>
      <c r="BL64" s="134">
        <v>1003894</v>
      </c>
      <c r="BM64" s="134">
        <v>582543</v>
      </c>
      <c r="BN64" s="134">
        <f>76889+15369+66259+37987+10235</f>
        <v>206739</v>
      </c>
      <c r="BO64" s="2">
        <f aca="true" t="shared" si="2" ref="BO64:BO98">+BL64+BM64+BN64</f>
        <v>1793176</v>
      </c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</row>
    <row r="65" spans="1:13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131"/>
      <c r="AS65" s="131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4"/>
      <c r="BI65" s="4"/>
      <c r="BJ65" s="4"/>
      <c r="BK65" s="133">
        <v>35855</v>
      </c>
      <c r="BL65" s="134">
        <v>938319</v>
      </c>
      <c r="BM65" s="134">
        <v>611208</v>
      </c>
      <c r="BN65" s="134">
        <f>45265+19527+61549+38494+6645</f>
        <v>171480</v>
      </c>
      <c r="BO65" s="2">
        <f t="shared" si="2"/>
        <v>1721007</v>
      </c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</row>
    <row r="66" spans="1:13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131"/>
      <c r="AS66" s="131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4"/>
      <c r="BI66" s="4"/>
      <c r="BJ66" s="4"/>
      <c r="BK66" s="133">
        <v>35947</v>
      </c>
      <c r="BL66" s="134">
        <v>918966</v>
      </c>
      <c r="BM66" s="134">
        <v>537119</v>
      </c>
      <c r="BN66" s="134">
        <f>51209+14672+68521+38605+8404</f>
        <v>181411</v>
      </c>
      <c r="BO66" s="2">
        <f t="shared" si="2"/>
        <v>1637496</v>
      </c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</row>
    <row r="67" spans="1:13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131"/>
      <c r="AS67" s="131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4"/>
      <c r="BI67" s="4"/>
      <c r="BJ67" s="4"/>
      <c r="BK67" s="133">
        <v>36039</v>
      </c>
      <c r="BL67" s="134">
        <v>878608</v>
      </c>
      <c r="BM67" s="134">
        <v>470353</v>
      </c>
      <c r="BN67" s="134">
        <f>46729+22029+69628+36534+6235</f>
        <v>181155</v>
      </c>
      <c r="BO67" s="2">
        <f t="shared" si="2"/>
        <v>1530116</v>
      </c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</row>
    <row r="68" spans="1:13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128"/>
      <c r="AS68" s="128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4"/>
      <c r="BI68" s="4"/>
      <c r="BJ68" s="4"/>
      <c r="BK68" s="133">
        <v>36130</v>
      </c>
      <c r="BL68" s="134">
        <v>961244</v>
      </c>
      <c r="BM68" s="134">
        <v>455400</v>
      </c>
      <c r="BN68" s="134">
        <v>167052</v>
      </c>
      <c r="BO68" s="2">
        <f t="shared" si="2"/>
        <v>1583696</v>
      </c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</row>
    <row r="69" spans="1:13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128"/>
      <c r="AS69" s="128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4"/>
      <c r="BI69" s="4"/>
      <c r="BJ69" s="4"/>
      <c r="BK69" s="133">
        <v>36220</v>
      </c>
      <c r="BL69" s="134">
        <v>897265</v>
      </c>
      <c r="BM69" s="134">
        <v>420906</v>
      </c>
      <c r="BN69" s="134">
        <v>175669</v>
      </c>
      <c r="BO69" s="2">
        <f t="shared" si="2"/>
        <v>1493840</v>
      </c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</row>
    <row r="70" spans="1:13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135"/>
      <c r="AS70" s="135"/>
      <c r="AT70" s="136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4"/>
      <c r="BI70" s="4"/>
      <c r="BJ70" s="4"/>
      <c r="BK70" s="133">
        <v>36312</v>
      </c>
      <c r="BL70" s="134">
        <v>850966</v>
      </c>
      <c r="BM70" s="134">
        <v>436356</v>
      </c>
      <c r="BN70" s="134">
        <v>198433</v>
      </c>
      <c r="BO70" s="2">
        <f t="shared" si="2"/>
        <v>1485755</v>
      </c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</row>
    <row r="71" spans="1:13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135"/>
      <c r="AS71" s="135"/>
      <c r="AT71" s="135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4"/>
      <c r="BI71" s="4"/>
      <c r="BJ71" s="4"/>
      <c r="BK71" s="133">
        <v>36404</v>
      </c>
      <c r="BL71" s="134">
        <v>847432</v>
      </c>
      <c r="BM71" s="134">
        <v>410073</v>
      </c>
      <c r="BN71" s="134">
        <v>168087</v>
      </c>
      <c r="BO71" s="2">
        <f t="shared" si="2"/>
        <v>1425592</v>
      </c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</row>
    <row r="72" spans="1:13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135"/>
      <c r="AS72" s="135"/>
      <c r="AT72" s="135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4"/>
      <c r="BI72" s="4"/>
      <c r="BJ72" s="4"/>
      <c r="BK72" s="133">
        <v>36495</v>
      </c>
      <c r="BL72" s="134">
        <v>833803</v>
      </c>
      <c r="BM72" s="134">
        <v>406765</v>
      </c>
      <c r="BN72" s="134">
        <f>45090+5511+68493+29856+6050</f>
        <v>155000</v>
      </c>
      <c r="BO72" s="2">
        <f t="shared" si="2"/>
        <v>1395568</v>
      </c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</row>
    <row r="73" spans="1:13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135"/>
      <c r="AS73" s="135"/>
      <c r="AT73" s="135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4"/>
      <c r="BI73" s="4"/>
      <c r="BJ73" s="4"/>
      <c r="BK73" s="133">
        <v>36586</v>
      </c>
      <c r="BL73" s="134">
        <v>848491</v>
      </c>
      <c r="BM73" s="134">
        <v>438526</v>
      </c>
      <c r="BN73" s="134">
        <f>44200+5270+69681+33575+6616</f>
        <v>159342</v>
      </c>
      <c r="BO73" s="2">
        <f t="shared" si="2"/>
        <v>1446359</v>
      </c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</row>
    <row r="74" spans="1:13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135"/>
      <c r="AS74" s="135"/>
      <c r="AT74" s="135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4"/>
      <c r="BI74" s="4"/>
      <c r="BJ74" s="4"/>
      <c r="BK74" s="133">
        <v>36678</v>
      </c>
      <c r="BL74" s="134">
        <v>877560</v>
      </c>
      <c r="BM74" s="134">
        <v>447371</v>
      </c>
      <c r="BN74" s="134">
        <f>45525+4701+69348+31699+5757</f>
        <v>157030</v>
      </c>
      <c r="BO74" s="2">
        <f t="shared" si="2"/>
        <v>1481961</v>
      </c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</row>
    <row r="75" spans="1:13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135"/>
      <c r="AS75" s="135"/>
      <c r="AT75" s="135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4"/>
      <c r="BI75" s="4"/>
      <c r="BJ75" s="4"/>
      <c r="BK75" s="133">
        <v>36770</v>
      </c>
      <c r="BL75" s="134">
        <v>994295</v>
      </c>
      <c r="BM75" s="134">
        <v>405040</v>
      </c>
      <c r="BN75" s="134">
        <f>38003+4714+63033+36783+6246</f>
        <v>148779</v>
      </c>
      <c r="BO75" s="2">
        <f t="shared" si="2"/>
        <v>1548114</v>
      </c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</row>
    <row r="76" spans="1:13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135"/>
      <c r="AS76" s="135"/>
      <c r="AT76" s="135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4"/>
      <c r="BI76" s="4"/>
      <c r="BJ76" s="4"/>
      <c r="BK76" s="133">
        <v>36861</v>
      </c>
      <c r="BL76" s="134">
        <v>1059698</v>
      </c>
      <c r="BM76" s="134">
        <v>362452</v>
      </c>
      <c r="BN76" s="134">
        <f>35149+4565+58963+25152+6451</f>
        <v>130280</v>
      </c>
      <c r="BO76" s="2">
        <f t="shared" si="2"/>
        <v>1552430</v>
      </c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</row>
    <row r="77" spans="1:13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135"/>
      <c r="AS77" s="135"/>
      <c r="AT77" s="136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4"/>
      <c r="BI77" s="4"/>
      <c r="BJ77" s="4"/>
      <c r="BK77" s="133">
        <v>36951</v>
      </c>
      <c r="BL77" s="134">
        <v>924082</v>
      </c>
      <c r="BM77" s="134">
        <v>385571</v>
      </c>
      <c r="BN77" s="134">
        <f>36932+3140+57087+26769+7392</f>
        <v>131320</v>
      </c>
      <c r="BO77" s="2">
        <f t="shared" si="2"/>
        <v>1440973</v>
      </c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</row>
    <row r="78" spans="1:13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128"/>
      <c r="AS78" s="128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4"/>
      <c r="BI78" s="4"/>
      <c r="BJ78" s="4"/>
      <c r="BK78" s="133">
        <v>37043</v>
      </c>
      <c r="BL78" s="134">
        <v>810466</v>
      </c>
      <c r="BM78" s="134">
        <v>366518</v>
      </c>
      <c r="BN78" s="134">
        <f>36128+3118+56911+26744+6818</f>
        <v>129719</v>
      </c>
      <c r="BO78" s="2">
        <f t="shared" si="2"/>
        <v>1306703</v>
      </c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</row>
    <row r="79" spans="1:13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128"/>
      <c r="AS79" s="128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4"/>
      <c r="BI79" s="4"/>
      <c r="BJ79" s="4"/>
      <c r="BK79" s="133">
        <v>37135</v>
      </c>
      <c r="BL79" s="134">
        <v>865879</v>
      </c>
      <c r="BM79" s="134">
        <v>382861</v>
      </c>
      <c r="BN79" s="134">
        <f>36821+2442+51912+32665+5789</f>
        <v>129629</v>
      </c>
      <c r="BO79" s="2">
        <f t="shared" si="2"/>
        <v>1378369</v>
      </c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</row>
    <row r="80" spans="1:13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4"/>
      <c r="BI80" s="4"/>
      <c r="BJ80" s="4"/>
      <c r="BK80" s="133">
        <v>37226</v>
      </c>
      <c r="BL80" s="134">
        <v>935549</v>
      </c>
      <c r="BM80" s="134">
        <v>406317</v>
      </c>
      <c r="BN80" s="134">
        <f>47294+2812+52993+24936+5524</f>
        <v>133559</v>
      </c>
      <c r="BO80" s="2">
        <f t="shared" si="2"/>
        <v>1475425</v>
      </c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</row>
    <row r="81" spans="1:13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4"/>
      <c r="BI81" s="4"/>
      <c r="BJ81" s="4"/>
      <c r="BK81" s="133">
        <v>37316</v>
      </c>
      <c r="BL81" s="134">
        <v>897062</v>
      </c>
      <c r="BM81" s="134">
        <v>388473</v>
      </c>
      <c r="BN81" s="134">
        <f>41441+3937+59932+28477+6059</f>
        <v>139846</v>
      </c>
      <c r="BO81" s="2">
        <f t="shared" si="2"/>
        <v>1425381</v>
      </c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</row>
    <row r="82" spans="1:13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4"/>
      <c r="BI82" s="4"/>
      <c r="BJ82" s="4"/>
      <c r="BK82" s="133">
        <v>37408</v>
      </c>
      <c r="BL82" s="134">
        <v>828115</v>
      </c>
      <c r="BM82" s="134">
        <v>395568</v>
      </c>
      <c r="BN82" s="134">
        <v>145556</v>
      </c>
      <c r="BO82" s="2">
        <f t="shared" si="2"/>
        <v>1369239</v>
      </c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</row>
    <row r="83" spans="1:13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4"/>
      <c r="BI83" s="4"/>
      <c r="BJ83" s="4"/>
      <c r="BK83" s="133">
        <v>37500</v>
      </c>
      <c r="BL83" s="134">
        <v>886932</v>
      </c>
      <c r="BM83" s="134">
        <v>424566</v>
      </c>
      <c r="BN83" s="134">
        <f>42161+2727+56710+29887+8087</f>
        <v>139572</v>
      </c>
      <c r="BO83" s="2">
        <f t="shared" si="2"/>
        <v>1451070</v>
      </c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</row>
    <row r="84" spans="1:13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4"/>
      <c r="BI84" s="4"/>
      <c r="BJ84" s="4"/>
      <c r="BK84" s="59" t="s">
        <v>137</v>
      </c>
      <c r="BL84" s="134">
        <v>955817</v>
      </c>
      <c r="BM84" s="134">
        <v>457607</v>
      </c>
      <c r="BN84" s="134">
        <f>64564+2834+66261+30167+8052</f>
        <v>171878</v>
      </c>
      <c r="BO84" s="2">
        <f t="shared" si="2"/>
        <v>1585302</v>
      </c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</row>
    <row r="85" spans="1:13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4"/>
      <c r="BI85" s="4"/>
      <c r="BJ85" s="4"/>
      <c r="BK85" s="59" t="s">
        <v>138</v>
      </c>
      <c r="BL85" s="134">
        <v>955893</v>
      </c>
      <c r="BM85" s="134">
        <v>415897</v>
      </c>
      <c r="BN85" s="134">
        <f>60997+2607+62170+31398+12289</f>
        <v>169461</v>
      </c>
      <c r="BO85" s="2">
        <f t="shared" si="2"/>
        <v>1541251</v>
      </c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</row>
    <row r="86" spans="1:13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4"/>
      <c r="BI86" s="4"/>
      <c r="BJ86" s="4"/>
      <c r="BK86" s="133">
        <v>37773</v>
      </c>
      <c r="BL86" s="134">
        <v>887991</v>
      </c>
      <c r="BM86" s="134">
        <v>460463</v>
      </c>
      <c r="BN86" s="134">
        <f>65289+2959+66373+30253+12019</f>
        <v>176893</v>
      </c>
      <c r="BO86" s="2">
        <f t="shared" si="2"/>
        <v>1525347</v>
      </c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</row>
    <row r="87" spans="1:13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4"/>
      <c r="BI87" s="4"/>
      <c r="BJ87" s="4"/>
      <c r="BK87" s="133">
        <v>37865</v>
      </c>
      <c r="BL87" s="134">
        <v>776178</v>
      </c>
      <c r="BM87" s="134">
        <v>424375</v>
      </c>
      <c r="BN87" s="134">
        <f>60946+3100+66844+28015+5182</f>
        <v>164087</v>
      </c>
      <c r="BO87" s="2">
        <f t="shared" si="2"/>
        <v>1364640</v>
      </c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</row>
    <row r="88" spans="1:13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4"/>
      <c r="BI88" s="4"/>
      <c r="BJ88" s="4"/>
      <c r="BK88" s="133">
        <v>37956</v>
      </c>
      <c r="BL88" s="134">
        <v>711863</v>
      </c>
      <c r="BM88" s="134">
        <v>382157</v>
      </c>
      <c r="BN88" s="134">
        <f>61249+2918+71008+15789+6385</f>
        <v>157349</v>
      </c>
      <c r="BO88" s="2">
        <f t="shared" si="2"/>
        <v>1251369</v>
      </c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</row>
    <row r="89" spans="1:13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4"/>
      <c r="BI89" s="4"/>
      <c r="BJ89" s="4"/>
      <c r="BK89" s="133">
        <v>38047</v>
      </c>
      <c r="BL89" s="134">
        <v>675397</v>
      </c>
      <c r="BM89" s="134">
        <v>359103</v>
      </c>
      <c r="BN89" s="134">
        <f>57684+3139+52746+16904+8224</f>
        <v>138697</v>
      </c>
      <c r="BO89" s="2">
        <f t="shared" si="2"/>
        <v>1173197</v>
      </c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</row>
    <row r="90" spans="1:13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4"/>
      <c r="BI90" s="4"/>
      <c r="BJ90" s="4"/>
      <c r="BK90" s="133">
        <v>38139</v>
      </c>
      <c r="BL90" s="134">
        <v>684229</v>
      </c>
      <c r="BM90" s="134">
        <v>368454</v>
      </c>
      <c r="BN90" s="134">
        <f>60768+3239+58023+14414+8168</f>
        <v>144612</v>
      </c>
      <c r="BO90" s="2">
        <f t="shared" si="2"/>
        <v>1197295</v>
      </c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</row>
    <row r="91" spans="1:132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4"/>
      <c r="BI91" s="4"/>
      <c r="BJ91" s="4"/>
      <c r="BK91" s="133">
        <v>38231</v>
      </c>
      <c r="BL91" s="134">
        <v>744472</v>
      </c>
      <c r="BM91" s="134">
        <v>416178</v>
      </c>
      <c r="BN91" s="134">
        <f>66938+4077+66905+19423+6967</f>
        <v>164310</v>
      </c>
      <c r="BO91" s="2">
        <f t="shared" si="2"/>
        <v>1324960</v>
      </c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</row>
    <row r="92" spans="1:132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4"/>
      <c r="BI92" s="4"/>
      <c r="BJ92" s="4"/>
      <c r="BK92" s="133">
        <v>38322</v>
      </c>
      <c r="BL92" s="134">
        <v>805910</v>
      </c>
      <c r="BM92" s="134">
        <v>464861</v>
      </c>
      <c r="BN92" s="134">
        <f>123470+2990+64680+15522+7885</f>
        <v>214547</v>
      </c>
      <c r="BO92" s="2">
        <f t="shared" si="2"/>
        <v>1485318</v>
      </c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</row>
    <row r="93" spans="1:13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4"/>
      <c r="BI93" s="4"/>
      <c r="BJ93" s="4"/>
      <c r="BK93" s="133">
        <v>38412</v>
      </c>
      <c r="BL93" s="137">
        <v>850044</v>
      </c>
      <c r="BM93" s="137">
        <v>513962</v>
      </c>
      <c r="BN93" s="137">
        <f>121019+1881+57497+20896+9052</f>
        <v>210345</v>
      </c>
      <c r="BO93" s="2">
        <f t="shared" si="2"/>
        <v>1574351</v>
      </c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</row>
    <row r="94" spans="1:13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4"/>
      <c r="BI94" s="4"/>
      <c r="BJ94" s="4"/>
      <c r="BK94" s="133">
        <v>38504</v>
      </c>
      <c r="BL94" s="137">
        <v>802292</v>
      </c>
      <c r="BM94" s="137">
        <v>498695</v>
      </c>
      <c r="BN94" s="137">
        <f>119831+5114+60244+9060+20499</f>
        <v>214748</v>
      </c>
      <c r="BO94" s="2">
        <f t="shared" si="2"/>
        <v>1515735</v>
      </c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</row>
    <row r="95" spans="1:13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4"/>
      <c r="BI95" s="4"/>
      <c r="BJ95" s="4"/>
      <c r="BK95" s="133">
        <v>38596</v>
      </c>
      <c r="BL95" s="137">
        <v>717381</v>
      </c>
      <c r="BM95" s="137">
        <v>417935</v>
      </c>
      <c r="BN95" s="137">
        <f>97560+3839+59708+19704+3196</f>
        <v>184007</v>
      </c>
      <c r="BO95" s="2">
        <f t="shared" si="2"/>
        <v>1319323</v>
      </c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</row>
    <row r="96" spans="1:13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4"/>
      <c r="BI96" s="4"/>
      <c r="BJ96" s="4"/>
      <c r="BK96" s="133">
        <v>38687</v>
      </c>
      <c r="BL96" s="137">
        <v>782626</v>
      </c>
      <c r="BM96" s="137">
        <v>431821</v>
      </c>
      <c r="BN96" s="137">
        <f>82950+1772+57936+17272+3022</f>
        <v>162952</v>
      </c>
      <c r="BO96" s="2">
        <f t="shared" si="2"/>
        <v>1377399</v>
      </c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</row>
    <row r="97" spans="1:13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4"/>
      <c r="BI97" s="4"/>
      <c r="BJ97" s="4"/>
      <c r="BK97" s="133">
        <v>38777</v>
      </c>
      <c r="BL97" s="134">
        <v>783496</v>
      </c>
      <c r="BM97" s="134">
        <v>466403</v>
      </c>
      <c r="BN97" s="134">
        <f>111452+1987+58712+21170+4865</f>
        <v>198186</v>
      </c>
      <c r="BO97" s="2">
        <f t="shared" si="2"/>
        <v>1448085</v>
      </c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</row>
    <row r="98" spans="1:13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4"/>
      <c r="BI98" s="4"/>
      <c r="BJ98" s="4"/>
      <c r="BK98" s="133">
        <v>38869</v>
      </c>
      <c r="BL98" s="134">
        <v>789472</v>
      </c>
      <c r="BM98" s="134">
        <v>436990</v>
      </c>
      <c r="BN98" s="134">
        <f>111877+1580+56694+16746+4315</f>
        <v>191212</v>
      </c>
      <c r="BO98" s="2">
        <f t="shared" si="2"/>
        <v>1417674</v>
      </c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</row>
    <row r="99" spans="1:13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4"/>
      <c r="BI99" s="4"/>
      <c r="BJ99" s="4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</row>
    <row r="100" spans="1:13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</row>
    <row r="101" spans="1:13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</row>
    <row r="102" spans="1:13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</row>
    <row r="103" spans="1:13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</row>
    <row r="104" spans="1:13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</row>
    <row r="105" spans="1:13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</row>
    <row r="106" spans="1:13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</row>
    <row r="107" spans="1:13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</row>
    <row r="108" spans="1:13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</row>
    <row r="109" spans="1:13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</row>
    <row r="110" spans="1:13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</row>
    <row r="111" spans="1:13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</row>
    <row r="112" spans="1:13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</row>
    <row r="113" spans="1:13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</row>
    <row r="114" spans="1:13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</row>
    <row r="115" spans="1:13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</row>
    <row r="116" spans="1:13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</row>
    <row r="117" spans="1:13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</row>
    <row r="118" spans="1:13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</row>
    <row r="119" spans="1:13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</row>
    <row r="120" spans="1:13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</row>
    <row r="121" spans="1:13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</row>
    <row r="122" spans="1:13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</row>
    <row r="123" spans="1:13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</row>
    <row r="124" spans="1:13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</row>
    <row r="125" spans="1:13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</row>
    <row r="126" spans="1:13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</row>
    <row r="127" spans="1:13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</row>
    <row r="128" spans="1:13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</row>
    <row r="129" spans="1:13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</row>
    <row r="130" spans="1:13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</row>
    <row r="131" spans="1:13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</row>
    <row r="132" spans="1:13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</row>
    <row r="133" spans="1:13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</row>
    <row r="134" spans="1:13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</row>
    <row r="135" spans="1:13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</row>
    <row r="136" spans="1:13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</row>
    <row r="137" spans="1:13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</row>
    <row r="138" spans="1:13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</row>
    <row r="139" spans="1:13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</row>
    <row r="140" spans="1:13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</row>
    <row r="141" spans="1:13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</row>
    <row r="142" spans="1:13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</row>
    <row r="143" spans="1:13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</row>
    <row r="144" spans="1:13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</row>
    <row r="145" spans="1:13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</row>
    <row r="146" spans="1:13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</row>
    <row r="147" spans="1:13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</row>
    <row r="148" spans="1:13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</row>
    <row r="149" spans="1:13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</row>
    <row r="150" spans="1:13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</row>
    <row r="151" spans="1:13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</row>
    <row r="152" spans="1:13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</row>
    <row r="153" spans="1:13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</row>
    <row r="154" spans="1:13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</row>
    <row r="155" spans="1:13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</row>
    <row r="156" spans="1:13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</row>
    <row r="157" spans="1:13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</row>
    <row r="158" spans="1:13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</row>
    <row r="159" spans="1:13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</row>
    <row r="160" spans="1:13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</row>
    <row r="161" spans="1:13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</row>
    <row r="162" spans="1:13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</row>
    <row r="163" spans="1:13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</row>
    <row r="164" spans="1:13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</row>
    <row r="165" spans="1:13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</row>
    <row r="166" spans="1:13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</row>
    <row r="167" spans="1:13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</row>
    <row r="168" spans="1:13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</row>
    <row r="169" spans="1:13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</row>
    <row r="170" spans="1:13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</row>
    <row r="171" spans="1:13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</row>
    <row r="172" spans="1:13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</row>
    <row r="173" spans="1:13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</row>
    <row r="174" spans="1:13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</row>
    <row r="175" spans="1:13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</row>
    <row r="176" spans="1:13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</row>
    <row r="177" spans="1:13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</row>
    <row r="178" spans="1:13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</row>
    <row r="179" spans="1:13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</row>
    <row r="180" spans="1:13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</row>
    <row r="181" spans="1:13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</row>
    <row r="182" spans="1:135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</row>
    <row r="183" spans="1:135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</row>
    <row r="184" spans="1:135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</row>
    <row r="185" spans="1:135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</row>
    <row r="186" spans="1:135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</row>
    <row r="187" spans="1:135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</row>
    <row r="188" spans="1:135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</row>
    <row r="189" spans="1:135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</row>
    <row r="190" spans="1:135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</row>
    <row r="191" spans="1:135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</row>
    <row r="192" spans="1:135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</row>
    <row r="193" spans="1:135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</row>
    <row r="194" spans="1:135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</row>
    <row r="195" spans="1:135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</row>
    <row r="196" spans="1:135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</row>
    <row r="197" spans="1:135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</row>
    <row r="198" spans="1:135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</row>
    <row r="199" spans="1:135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</row>
    <row r="200" spans="1:135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</row>
    <row r="201" spans="1:135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</row>
    <row r="202" spans="1:135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</row>
    <row r="203" spans="1:135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</row>
    <row r="204" spans="1:135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</row>
    <row r="205" spans="1:135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</row>
    <row r="206" spans="1:135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</row>
    <row r="207" spans="1:135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</row>
    <row r="208" spans="1:135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</row>
    <row r="209" spans="1:135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</row>
    <row r="210" spans="1:135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</row>
    <row r="211" spans="1:135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</row>
    <row r="212" spans="1:135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</row>
    <row r="213" spans="1:135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</row>
    <row r="214" spans="1:135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</row>
    <row r="215" spans="1:135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</row>
    <row r="216" spans="1:135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</row>
    <row r="217" spans="1:135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</row>
    <row r="218" spans="1:135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</row>
    <row r="219" spans="1:135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</row>
    <row r="220" spans="1:135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</row>
    <row r="221" spans="1:135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</row>
    <row r="222" spans="1:135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</row>
    <row r="223" spans="1:135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</row>
    <row r="224" spans="1:135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</row>
    <row r="225" spans="1:135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</row>
    <row r="226" spans="1:135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</row>
    <row r="227" spans="1:135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</row>
    <row r="228" spans="1:135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</row>
    <row r="229" spans="1:135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</row>
    <row r="230" spans="1:135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</row>
    <row r="231" spans="1:135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</row>
    <row r="232" spans="1:135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</row>
    <row r="233" spans="1:135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</row>
    <row r="234" spans="1:135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</row>
    <row r="235" spans="1:135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</row>
    <row r="236" spans="1:135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</row>
    <row r="237" spans="1:135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</row>
    <row r="238" spans="1:135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</row>
    <row r="239" spans="1:135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</row>
    <row r="240" spans="1:135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</row>
    <row r="241" spans="1:135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</row>
    <row r="242" spans="1:135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</row>
    <row r="243" spans="1:135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</row>
    <row r="244" spans="1:135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</row>
    <row r="245" spans="1:135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</row>
    <row r="246" spans="1:135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</row>
    <row r="247" spans="1:135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</row>
    <row r="248" spans="1:135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</row>
    <row r="249" spans="1:135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</row>
    <row r="250" spans="1:135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</row>
    <row r="251" spans="1:135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</row>
    <row r="252" spans="1:135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</row>
    <row r="253" spans="1:135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</row>
    <row r="254" spans="1:135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</row>
    <row r="255" spans="1:135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</row>
    <row r="256" spans="1:135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</row>
    <row r="257" spans="1:135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</row>
    <row r="258" spans="1:135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</row>
    <row r="259" spans="1:135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</row>
    <row r="260" spans="1:135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</row>
    <row r="261" spans="1:135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</row>
    <row r="262" spans="1:135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</row>
    <row r="263" spans="1:135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</row>
    <row r="264" spans="1:135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</row>
    <row r="265" spans="1:135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</row>
    <row r="266" spans="1:135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</row>
    <row r="267" spans="1:135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</row>
    <row r="268" spans="1:135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</row>
    <row r="269" spans="1:135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</row>
    <row r="270" spans="1:135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</row>
    <row r="271" spans="1:135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</row>
    <row r="272" spans="1:135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</row>
    <row r="273" spans="1:135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</row>
    <row r="274" spans="1:135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</row>
    <row r="275" spans="1:135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</row>
    <row r="276" spans="1:135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</row>
    <row r="277" spans="1:135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</row>
    <row r="278" spans="1:135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</row>
    <row r="279" spans="1:135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</row>
    <row r="280" spans="1:135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</row>
    <row r="281" spans="1:135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</row>
    <row r="282" spans="1:135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</row>
    <row r="283" spans="1:135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</row>
    <row r="284" spans="1:135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</row>
    <row r="285" spans="1:135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</row>
    <row r="286" spans="1:135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</row>
    <row r="287" spans="1:135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</row>
    <row r="288" spans="1:135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</row>
    <row r="289" spans="1:135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</row>
    <row r="290" spans="1:135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</row>
    <row r="291" spans="1:135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</row>
    <row r="292" spans="1:135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</row>
    <row r="293" spans="1:135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</row>
    <row r="294" spans="1:135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</row>
    <row r="295" spans="1:135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</row>
    <row r="296" spans="1:135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</row>
    <row r="297" spans="1:135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</row>
    <row r="298" spans="1:135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</row>
    <row r="299" spans="1:135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</row>
    <row r="300" spans="1:135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</row>
    <row r="301" spans="1:135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</row>
    <row r="302" spans="1:135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</row>
    <row r="303" spans="1:135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</row>
    <row r="304" spans="1:135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</row>
    <row r="305" spans="1:135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</row>
    <row r="306" spans="1:135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</row>
    <row r="307" spans="1:135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</row>
    <row r="308" spans="1:135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</row>
    <row r="309" spans="1:135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</row>
    <row r="310" spans="1:135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</row>
    <row r="311" spans="1:135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</row>
    <row r="312" spans="1:135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</row>
    <row r="313" spans="1:135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</row>
    <row r="314" spans="1:135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</row>
    <row r="315" spans="1:135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</row>
    <row r="316" spans="1:135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</row>
    <row r="317" spans="1:135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</row>
    <row r="318" spans="1:135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</row>
    <row r="319" spans="1:135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</row>
    <row r="320" spans="1:135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</row>
    <row r="321" spans="1:135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</row>
    <row r="322" spans="1:135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</row>
    <row r="323" spans="1:135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</row>
    <row r="324" spans="1:135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</row>
    <row r="325" spans="1:135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</row>
    <row r="326" spans="1:135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</row>
    <row r="327" spans="1:135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</row>
    <row r="328" spans="1:135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</row>
    <row r="329" spans="1:135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</row>
    <row r="330" spans="1:135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</row>
    <row r="331" spans="1:135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</row>
    <row r="332" spans="1:135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</row>
    <row r="333" spans="1:135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</row>
    <row r="334" spans="1:135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</row>
    <row r="335" spans="1:135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</row>
    <row r="336" spans="1:135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</row>
    <row r="337" spans="1:135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</row>
    <row r="338" spans="1:135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</row>
    <row r="339" spans="1:135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</row>
    <row r="340" spans="1:135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</row>
    <row r="341" spans="1:135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</row>
    <row r="342" spans="1:135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</row>
    <row r="343" spans="1:135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</row>
    <row r="344" spans="1:135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</row>
    <row r="345" spans="1:135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</row>
    <row r="346" spans="1:135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</row>
    <row r="347" spans="1:135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</row>
    <row r="348" spans="1:135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</row>
    <row r="349" spans="1:135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</row>
    <row r="350" spans="1:135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</row>
    <row r="351" spans="1:135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</row>
    <row r="352" spans="1:135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</row>
    <row r="353" spans="1:135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</row>
    <row r="354" spans="1:135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</row>
    <row r="355" spans="1:135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</row>
    <row r="356" spans="1:135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</row>
    <row r="357" spans="1:135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</row>
    <row r="358" spans="1:135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</row>
    <row r="359" spans="1:135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</row>
    <row r="360" spans="1:135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</row>
    <row r="361" spans="1:135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</row>
    <row r="362" spans="1:135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</row>
    <row r="363" spans="1:135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</row>
    <row r="364" spans="1:135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</row>
    <row r="365" spans="1:135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</row>
    <row r="366" spans="1:135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</row>
    <row r="367" spans="1:135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</row>
    <row r="368" spans="1:135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</row>
    <row r="369" spans="1:135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</row>
    <row r="370" spans="1:135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</row>
    <row r="371" spans="1:135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</row>
    <row r="372" spans="1:135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</row>
    <row r="373" spans="1:135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</row>
    <row r="374" spans="1:135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</row>
    <row r="375" spans="1:135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</row>
    <row r="376" spans="1:135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</row>
    <row r="377" spans="1:135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</row>
    <row r="378" spans="1:135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</row>
    <row r="379" spans="1:135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</row>
    <row r="380" spans="1:135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</row>
    <row r="381" spans="1:135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</row>
    <row r="382" spans="1:135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</row>
    <row r="383" spans="1:135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</row>
    <row r="384" spans="1:135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</row>
    <row r="385" spans="1:135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</row>
    <row r="386" spans="1:135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</row>
    <row r="387" spans="1:135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</row>
    <row r="388" spans="1:135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</row>
    <row r="389" spans="1:135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</row>
    <row r="390" spans="1:135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</row>
    <row r="391" spans="1:135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</row>
    <row r="392" spans="1:135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</row>
    <row r="393" spans="1:135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</row>
    <row r="394" spans="1:135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</row>
    <row r="395" spans="1:135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</row>
    <row r="396" spans="1:135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</row>
    <row r="397" spans="1:135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</row>
    <row r="398" spans="1:135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</row>
    <row r="399" spans="1:135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</row>
    <row r="400" spans="1:135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</row>
    <row r="401" spans="1:135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</row>
    <row r="402" spans="1:135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</row>
    <row r="403" spans="1:135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</row>
    <row r="404" spans="1:135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</row>
    <row r="405" spans="1:135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</row>
    <row r="406" spans="1:135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</row>
    <row r="407" spans="1:135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</row>
    <row r="408" spans="1:135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</row>
    <row r="409" spans="1:135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</row>
    <row r="410" spans="1:135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</row>
    <row r="411" spans="1:135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</row>
    <row r="412" spans="1:135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</row>
    <row r="413" spans="1:135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</row>
    <row r="414" spans="1:135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</row>
    <row r="415" spans="1:135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</row>
    <row r="416" spans="1:135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</row>
    <row r="417" spans="1:135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</row>
    <row r="418" spans="1:135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</row>
    <row r="419" spans="1:135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</row>
    <row r="420" spans="1:135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</row>
    <row r="421" spans="1:135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</row>
    <row r="422" spans="1:135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</row>
    <row r="423" spans="1:135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</row>
    <row r="424" spans="1:135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</row>
    <row r="425" spans="1:135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</row>
    <row r="426" spans="1:135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</row>
    <row r="427" spans="1:135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</row>
    <row r="428" spans="1:135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</row>
    <row r="429" spans="1:135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</row>
    <row r="430" spans="1:135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</row>
    <row r="431" spans="1:135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</row>
    <row r="432" spans="1:135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</row>
    <row r="433" spans="1:135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</row>
    <row r="434" spans="1:135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</row>
    <row r="435" spans="1:135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</row>
    <row r="436" spans="1:135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</row>
    <row r="437" spans="1:135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</row>
    <row r="438" spans="1:135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</row>
    <row r="439" spans="1:135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</row>
    <row r="440" spans="1:135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</row>
    <row r="441" spans="1:135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</row>
    <row r="442" spans="1:135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</row>
    <row r="443" spans="1:135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</row>
    <row r="444" spans="1:135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</row>
    <row r="445" spans="1:135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</row>
    <row r="446" spans="1:135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</row>
    <row r="447" spans="1:135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</row>
    <row r="448" spans="1:135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</row>
    <row r="449" spans="1:135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</row>
    <row r="450" spans="1:135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</row>
    <row r="451" spans="1:135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</row>
    <row r="452" spans="1:135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</row>
    <row r="453" spans="1:135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</row>
    <row r="454" spans="1:135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</row>
    <row r="455" spans="1:135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</row>
    <row r="456" spans="1:135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</row>
    <row r="457" spans="1:135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</row>
    <row r="458" spans="1:135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</row>
    <row r="459" spans="1:135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</row>
    <row r="460" spans="1:135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</row>
    <row r="461" spans="1:135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</row>
    <row r="462" spans="1:135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</row>
    <row r="463" spans="1:135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</row>
    <row r="464" spans="1:135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</row>
    <row r="465" spans="1:135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</row>
    <row r="466" spans="1:135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</row>
    <row r="467" spans="1:135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</row>
    <row r="468" spans="1:135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</row>
    <row r="469" spans="1:135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</row>
    <row r="470" spans="1:135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</row>
    <row r="471" spans="1:135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</row>
    <row r="472" spans="1:135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</row>
    <row r="473" spans="1:135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</row>
    <row r="474" spans="1:135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</row>
    <row r="475" spans="1:135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</row>
    <row r="476" spans="1:135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</row>
    <row r="477" spans="1:135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</row>
    <row r="478" spans="1:135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</row>
    <row r="479" spans="1:135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</row>
    <row r="480" spans="1:135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</row>
    <row r="481" spans="1:135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</row>
    <row r="482" spans="1:135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</row>
    <row r="483" spans="1:135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</row>
    <row r="484" spans="1:135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</row>
    <row r="485" spans="1:135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</row>
    <row r="486" spans="1:135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</row>
    <row r="487" spans="1:135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</row>
    <row r="488" spans="1:135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</row>
    <row r="489" spans="1:135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</row>
    <row r="490" spans="1:135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</row>
    <row r="491" spans="1:135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</row>
    <row r="492" spans="1:135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</row>
    <row r="493" spans="1:135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</row>
    <row r="494" spans="1:135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</row>
    <row r="495" spans="1:135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</row>
    <row r="496" spans="1:135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</row>
    <row r="497" spans="1:135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</row>
    <row r="498" spans="1:135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</row>
    <row r="499" spans="1:135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</row>
    <row r="500" spans="1:135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</row>
    <row r="501" spans="1:135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</row>
    <row r="502" spans="1:135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</row>
    <row r="503" spans="1:135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</row>
    <row r="504" spans="1:135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</row>
    <row r="505" spans="1:135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</row>
    <row r="506" spans="1:135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</row>
    <row r="507" spans="1:135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</row>
    <row r="508" spans="1:135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</row>
    <row r="509" spans="1:135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</row>
    <row r="510" spans="1:135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</row>
    <row r="511" spans="1:135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</row>
    <row r="512" spans="1:135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</row>
    <row r="513" spans="1:135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</row>
    <row r="514" spans="1:135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</row>
    <row r="515" spans="1:135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</row>
    <row r="516" spans="1:135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</row>
    <row r="517" spans="1:135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</row>
    <row r="518" spans="1:135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</row>
    <row r="519" spans="1:135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</row>
    <row r="520" spans="1:135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</row>
    <row r="521" spans="1:135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</row>
    <row r="522" spans="1:135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</row>
    <row r="523" spans="1:135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</row>
    <row r="524" spans="1:135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</row>
    <row r="525" spans="1:135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</row>
    <row r="526" spans="1:135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</row>
    <row r="527" spans="1:135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</row>
    <row r="528" spans="1:135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</row>
    <row r="529" spans="1:135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</row>
    <row r="530" spans="1:135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</row>
    <row r="531" spans="1:135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</row>
    <row r="532" spans="1:135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</row>
    <row r="533" spans="1:135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</row>
    <row r="534" spans="1:135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</row>
    <row r="535" spans="1:135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</row>
    <row r="536" spans="1:135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</row>
    <row r="537" spans="1:135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</row>
    <row r="538" spans="1:135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</row>
    <row r="539" spans="1:135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</row>
    <row r="540" spans="1:135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</row>
    <row r="541" spans="1:135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</row>
    <row r="542" spans="1:135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</row>
    <row r="543" spans="1:135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</row>
    <row r="544" spans="1:135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</row>
    <row r="545" spans="1:135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</row>
    <row r="546" spans="1:135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</row>
    <row r="547" spans="1:135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</row>
    <row r="548" spans="1:135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</row>
    <row r="549" spans="1:135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</row>
    <row r="550" spans="1:135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</row>
    <row r="551" spans="1:135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</row>
    <row r="552" spans="1:135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</row>
    <row r="553" spans="1:135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</row>
    <row r="554" spans="1:135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</row>
    <row r="555" spans="1:135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</row>
    <row r="556" spans="1:135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</row>
    <row r="557" spans="1:135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</row>
    <row r="558" spans="1:135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</row>
    <row r="559" spans="1:135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</row>
    <row r="560" spans="1:135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</row>
    <row r="561" spans="1:135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</row>
    <row r="562" spans="1:135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</row>
    <row r="563" spans="1:135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</row>
    <row r="564" spans="1:135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</row>
    <row r="565" spans="1:135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</row>
    <row r="566" spans="1:135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</row>
    <row r="567" spans="1:135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</row>
    <row r="568" spans="1:135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</row>
    <row r="569" spans="1:135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</row>
    <row r="570" spans="1:135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</row>
    <row r="571" spans="1:135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</row>
    <row r="572" spans="1:135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</row>
    <row r="573" spans="1:135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</row>
    <row r="574" spans="1:135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</row>
    <row r="575" spans="1:135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</row>
    <row r="576" spans="1:135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</row>
    <row r="577" spans="1:135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</row>
    <row r="578" spans="1:135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</row>
    <row r="579" spans="1:135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</row>
    <row r="580" spans="1:135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</row>
    <row r="581" spans="1:135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</row>
    <row r="582" spans="1:135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</row>
    <row r="583" spans="1:135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</row>
    <row r="584" spans="1:135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</row>
    <row r="585" spans="1:135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</row>
    <row r="586" spans="1:135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</row>
    <row r="587" spans="1:135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</row>
    <row r="588" spans="1:135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</row>
    <row r="589" spans="1:135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</row>
    <row r="590" spans="1:135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</row>
    <row r="591" spans="1:135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</row>
    <row r="592" spans="1:135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</row>
    <row r="593" spans="1:135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</row>
    <row r="594" spans="1:135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</row>
    <row r="595" spans="1:135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</row>
    <row r="596" spans="1:135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</row>
    <row r="597" spans="1:135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</row>
    <row r="598" spans="1:135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</row>
    <row r="599" spans="1:135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</row>
    <row r="600" spans="1:135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</row>
    <row r="601" spans="1:135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</row>
    <row r="602" spans="1:135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</row>
    <row r="603" spans="1:135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</row>
    <row r="604" spans="1:135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</row>
    <row r="605" spans="1:135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</row>
    <row r="606" spans="1:135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</row>
    <row r="607" spans="1:135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</row>
    <row r="608" spans="1:135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</row>
    <row r="609" spans="1:135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</row>
    <row r="610" spans="1:135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</row>
    <row r="611" spans="1:135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</row>
    <row r="612" spans="1:135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</row>
    <row r="613" spans="1:135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</row>
    <row r="614" spans="1:135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</row>
    <row r="615" spans="1:135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</row>
    <row r="616" spans="1:135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</row>
    <row r="617" spans="1:135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</row>
    <row r="618" spans="1:135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</row>
    <row r="619" spans="1:135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</row>
    <row r="620" spans="1:135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</row>
    <row r="621" spans="1:135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</row>
    <row r="622" spans="1:135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</row>
    <row r="623" spans="1:135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</row>
    <row r="624" spans="1:135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</row>
    <row r="625" spans="1:135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</row>
    <row r="626" spans="1:135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</row>
    <row r="627" spans="1:135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</row>
    <row r="628" spans="1:135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</row>
    <row r="629" spans="1:135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</row>
    <row r="630" spans="1:135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</row>
    <row r="631" spans="1:135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</row>
    <row r="632" spans="1:135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</row>
    <row r="633" spans="1:135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</row>
    <row r="634" spans="1:135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</row>
    <row r="635" spans="1:135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</row>
    <row r="636" spans="1:135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</row>
    <row r="637" spans="1:135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</row>
    <row r="638" spans="1:135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</row>
    <row r="639" spans="1:135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</row>
    <row r="640" spans="1:135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</row>
    <row r="641" spans="1:135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</row>
    <row r="642" spans="1:135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</row>
    <row r="643" spans="1:135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</row>
    <row r="644" spans="1:135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</row>
    <row r="645" spans="1:135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</row>
    <row r="646" spans="1:135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</row>
    <row r="647" spans="1:135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</row>
    <row r="648" spans="1:135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</row>
    <row r="649" spans="1:135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</row>
    <row r="650" spans="1:135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</row>
    <row r="651" spans="1:135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</row>
    <row r="652" spans="1:135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</row>
    <row r="653" spans="1:135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</row>
    <row r="654" spans="1:135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</row>
    <row r="655" spans="1:135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</row>
    <row r="656" spans="1:135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</row>
    <row r="657" spans="1:135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</row>
    <row r="658" spans="1:135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</row>
    <row r="659" spans="1:135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</row>
    <row r="660" spans="1:135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</row>
    <row r="661" spans="1:135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</row>
    <row r="662" spans="1:135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</row>
    <row r="663" spans="1:135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</row>
    <row r="664" spans="1:135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</row>
    <row r="665" spans="1:135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</row>
    <row r="666" spans="1:135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</row>
    <row r="667" spans="1:135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</row>
    <row r="668" spans="1:135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</row>
    <row r="669" spans="1:135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</row>
    <row r="670" spans="1:135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</row>
    <row r="671" spans="1:135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</row>
    <row r="672" spans="1:135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</row>
    <row r="673" spans="1:135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</row>
    <row r="674" spans="60:135" ht="12.75"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</row>
    <row r="675" spans="60:135" ht="12.75"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</row>
    <row r="676" spans="60:135" ht="12.75"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</row>
    <row r="677" spans="73:135" ht="12.75"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</row>
  </sheetData>
  <mergeCells count="18">
    <mergeCell ref="A31:BP31"/>
    <mergeCell ref="A32:BL34"/>
    <mergeCell ref="BE35:BF35"/>
    <mergeCell ref="BG35:BH35"/>
    <mergeCell ref="BA35:BB35"/>
    <mergeCell ref="AY35:AZ35"/>
    <mergeCell ref="AW35:AX35"/>
    <mergeCell ref="AM35:AN35"/>
    <mergeCell ref="BU35:BV35"/>
    <mergeCell ref="BS35:BT35"/>
    <mergeCell ref="AK35:AL35"/>
    <mergeCell ref="AU35:AV35"/>
    <mergeCell ref="BM35:BN35"/>
    <mergeCell ref="BC35:BD35"/>
    <mergeCell ref="BI35:BJ35"/>
    <mergeCell ref="BK35:BL35"/>
    <mergeCell ref="BQ35:BR35"/>
    <mergeCell ref="BO35:BP35"/>
  </mergeCells>
  <printOptions/>
  <pageMargins left="0.96" right="0.21" top="0.58" bottom="0.55" header="0.5" footer="0.5"/>
  <pageSetup fitToHeight="1" fitToWidth="1" horizontalDpi="600" verticalDpi="600" orientation="landscape" paperSize="9" r:id="rId4"/>
  <drawing r:id="rId3"/>
  <legacyDrawing r:id="rId2"/>
  <oleObjects>
    <oleObject progId="Word.Document.8" shapeId="182118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Christa-Marie</dc:creator>
  <cp:keywords/>
  <dc:description/>
  <cp:lastModifiedBy>Christa-Marie</cp:lastModifiedBy>
  <dcterms:created xsi:type="dcterms:W3CDTF">2006-08-25T13:33:29Z</dcterms:created>
  <dcterms:modified xsi:type="dcterms:W3CDTF">2006-08-25T13:33:59Z</dcterms:modified>
  <cp:category/>
  <cp:version/>
  <cp:contentType/>
  <cp:contentStatus/>
</cp:coreProperties>
</file>